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n\Documents\TCNF\Adhesion Science\AIMCAL Course\"/>
    </mc:Choice>
  </mc:AlternateContent>
  <bookViews>
    <workbookView xWindow="1836" yWindow="396" windowWidth="22752" windowHeight="9696"/>
  </bookViews>
  <sheets>
    <sheet name="Polydispersity" sheetId="1" r:id="rId1"/>
    <sheet name="Critical" sheetId="2" r:id="rId2"/>
  </sheets>
  <definedNames>
    <definedName name="a">Polydispersity!$G$2</definedName>
    <definedName name="Extra_Peak">Polydispersity!$E$1</definedName>
    <definedName name="Extra_Width">Polydispersity!$E$2</definedName>
    <definedName name="Height">Polydispersity!$E$3</definedName>
    <definedName name="M0">Critical!$B$1</definedName>
    <definedName name="Mc">Critical!$B$3</definedName>
    <definedName name="Minc">Critical!$B$2</definedName>
    <definedName name="Peak">Polydispersity!$C$1</definedName>
    <definedName name="Tail">Polydispersity!$C$3</definedName>
    <definedName name="Width">Polydispersity!$C$2</definedName>
  </definedNames>
  <calcPr calcId="152511"/>
</workbook>
</file>

<file path=xl/calcChain.xml><?xml version="1.0" encoding="utf-8"?>
<calcChain xmlns="http://schemas.openxmlformats.org/spreadsheetml/2006/main">
  <c r="C105" i="1" l="1"/>
  <c r="G105" i="1" s="1"/>
  <c r="C104" i="1"/>
  <c r="G104" i="1" s="1"/>
  <c r="C103" i="1"/>
  <c r="G103" i="1" s="1"/>
  <c r="C102" i="1"/>
  <c r="G102" i="1" s="1"/>
  <c r="C101" i="1"/>
  <c r="G101" i="1" s="1"/>
  <c r="C100" i="1"/>
  <c r="G100" i="1" s="1"/>
  <c r="C99" i="1"/>
  <c r="G99" i="1" s="1"/>
  <c r="C98" i="1"/>
  <c r="G98" i="1" s="1"/>
  <c r="C97" i="1"/>
  <c r="G97" i="1" s="1"/>
  <c r="C96" i="1"/>
  <c r="G96" i="1" s="1"/>
  <c r="C95" i="1"/>
  <c r="G95" i="1" s="1"/>
  <c r="C94" i="1"/>
  <c r="G94" i="1" s="1"/>
  <c r="C93" i="1"/>
  <c r="G93" i="1" s="1"/>
  <c r="C92" i="1"/>
  <c r="G92" i="1" s="1"/>
  <c r="C91" i="1"/>
  <c r="G91" i="1" s="1"/>
  <c r="C90" i="1"/>
  <c r="G90" i="1" s="1"/>
  <c r="C89" i="1"/>
  <c r="G89" i="1" s="1"/>
  <c r="C88" i="1"/>
  <c r="G88" i="1" s="1"/>
  <c r="C87" i="1"/>
  <c r="G87" i="1" s="1"/>
  <c r="C86" i="1"/>
  <c r="G86" i="1" s="1"/>
  <c r="C85" i="1"/>
  <c r="G85" i="1" s="1"/>
  <c r="C84" i="1"/>
  <c r="G84" i="1" s="1"/>
  <c r="C83" i="1"/>
  <c r="G83" i="1" s="1"/>
  <c r="C82" i="1"/>
  <c r="G82" i="1" s="1"/>
  <c r="C81" i="1"/>
  <c r="G81" i="1" s="1"/>
  <c r="C80" i="1"/>
  <c r="G80" i="1" s="1"/>
  <c r="C79" i="1"/>
  <c r="G79" i="1" s="1"/>
  <c r="C78" i="1"/>
  <c r="G78" i="1" s="1"/>
  <c r="C77" i="1"/>
  <c r="G77" i="1" s="1"/>
  <c r="C76" i="1"/>
  <c r="G76" i="1" s="1"/>
  <c r="C75" i="1"/>
  <c r="G75" i="1" s="1"/>
  <c r="C74" i="1"/>
  <c r="G74" i="1" s="1"/>
  <c r="C73" i="1"/>
  <c r="G73" i="1" s="1"/>
  <c r="C72" i="1"/>
  <c r="G72" i="1" s="1"/>
  <c r="C71" i="1"/>
  <c r="G71" i="1" s="1"/>
  <c r="C70" i="1"/>
  <c r="G70" i="1" s="1"/>
  <c r="C69" i="1"/>
  <c r="G69" i="1" s="1"/>
  <c r="C68" i="1"/>
  <c r="G68" i="1" s="1"/>
  <c r="C67" i="1"/>
  <c r="G67" i="1" s="1"/>
  <c r="C66" i="1"/>
  <c r="G66" i="1" s="1"/>
  <c r="C65" i="1"/>
  <c r="G65" i="1" s="1"/>
  <c r="C64" i="1"/>
  <c r="G64" i="1" s="1"/>
  <c r="C63" i="1"/>
  <c r="G63" i="1" s="1"/>
  <c r="C62" i="1"/>
  <c r="G62" i="1" s="1"/>
  <c r="C61" i="1"/>
  <c r="G61" i="1" s="1"/>
  <c r="C60" i="1"/>
  <c r="G60" i="1" s="1"/>
  <c r="C59" i="1"/>
  <c r="G59" i="1" s="1"/>
  <c r="C58" i="1"/>
  <c r="G58" i="1" s="1"/>
  <c r="C57" i="1"/>
  <c r="G57" i="1" s="1"/>
  <c r="C56" i="1"/>
  <c r="G56" i="1" s="1"/>
  <c r="C55" i="1"/>
  <c r="G55" i="1" s="1"/>
  <c r="C54" i="1"/>
  <c r="G54" i="1" s="1"/>
  <c r="C53" i="1"/>
  <c r="G53" i="1" s="1"/>
  <c r="C52" i="1"/>
  <c r="G52" i="1" s="1"/>
  <c r="C51" i="1"/>
  <c r="G51" i="1" s="1"/>
  <c r="C50" i="1"/>
  <c r="G50" i="1" s="1"/>
  <c r="C49" i="1"/>
  <c r="G49" i="1" s="1"/>
  <c r="C48" i="1"/>
  <c r="G48" i="1" s="1"/>
  <c r="C47" i="1"/>
  <c r="G47" i="1" s="1"/>
  <c r="C46" i="1"/>
  <c r="G46" i="1" s="1"/>
  <c r="C45" i="1"/>
  <c r="G45" i="1" s="1"/>
  <c r="C44" i="1"/>
  <c r="G44" i="1" s="1"/>
  <c r="C43" i="1"/>
  <c r="G43" i="1" s="1"/>
  <c r="C42" i="1"/>
  <c r="G42" i="1" s="1"/>
  <c r="C41" i="1"/>
  <c r="G41" i="1" s="1"/>
  <c r="C40" i="1"/>
  <c r="G40" i="1" s="1"/>
  <c r="C39" i="1"/>
  <c r="G39" i="1" s="1"/>
  <c r="C38" i="1"/>
  <c r="G38" i="1" s="1"/>
  <c r="C37" i="1"/>
  <c r="G37" i="1" s="1"/>
  <c r="C36" i="1"/>
  <c r="G36" i="1" s="1"/>
  <c r="C35" i="1"/>
  <c r="G35" i="1" s="1"/>
  <c r="C34" i="1"/>
  <c r="G34" i="1" s="1"/>
  <c r="C33" i="1"/>
  <c r="G33" i="1" s="1"/>
  <c r="C32" i="1"/>
  <c r="G32" i="1" s="1"/>
  <c r="C31" i="1"/>
  <c r="G31" i="1" s="1"/>
  <c r="C30" i="1"/>
  <c r="G30" i="1" s="1"/>
  <c r="C29" i="1"/>
  <c r="G29" i="1" s="1"/>
  <c r="C28" i="1"/>
  <c r="G28" i="1" s="1"/>
  <c r="C27" i="1"/>
  <c r="G27" i="1" s="1"/>
  <c r="C26" i="1"/>
  <c r="G26" i="1" s="1"/>
  <c r="C25" i="1"/>
  <c r="G25" i="1" s="1"/>
  <c r="C24" i="1"/>
  <c r="G24" i="1" s="1"/>
  <c r="C23" i="1"/>
  <c r="G23" i="1" s="1"/>
  <c r="C22" i="1"/>
  <c r="G22" i="1" s="1"/>
  <c r="C21" i="1"/>
  <c r="G21" i="1" s="1"/>
  <c r="C20" i="1"/>
  <c r="G20" i="1" s="1"/>
  <c r="C19" i="1"/>
  <c r="G19" i="1" s="1"/>
  <c r="C18" i="1"/>
  <c r="G18" i="1" s="1"/>
  <c r="C17" i="1"/>
  <c r="G17" i="1" s="1"/>
  <c r="C16" i="1"/>
  <c r="G16" i="1" s="1"/>
  <c r="C15" i="1"/>
  <c r="G15" i="1" s="1"/>
  <c r="C14" i="1"/>
  <c r="G14" i="1" s="1"/>
  <c r="C13" i="1"/>
  <c r="G13" i="1" s="1"/>
  <c r="C12" i="1"/>
  <c r="G12" i="1" s="1"/>
  <c r="C11" i="1"/>
  <c r="G11" i="1" s="1"/>
  <c r="C10" i="1"/>
  <c r="G10" i="1" s="1"/>
  <c r="C9" i="1"/>
  <c r="G9" i="1" s="1"/>
  <c r="C8" i="1"/>
  <c r="G8" i="1" s="1"/>
  <c r="C7" i="1"/>
  <c r="G7" i="1" s="1"/>
  <c r="C6" i="1"/>
  <c r="G6" i="1" s="1"/>
  <c r="G5" i="1" l="1"/>
  <c r="E103" i="1"/>
  <c r="E100" i="1"/>
  <c r="E98" i="1"/>
  <c r="E96" i="1"/>
  <c r="E94" i="1"/>
  <c r="E90" i="1"/>
  <c r="E88" i="1"/>
  <c r="E83" i="1"/>
  <c r="E81" i="1"/>
  <c r="E75" i="1"/>
  <c r="E71" i="1"/>
  <c r="E68" i="1"/>
  <c r="E58" i="1"/>
  <c r="E64" i="1"/>
  <c r="E69" i="1"/>
  <c r="E77" i="1"/>
  <c r="E101" i="1"/>
  <c r="B6" i="2"/>
  <c r="C6" i="2" s="1"/>
  <c r="E61" i="1"/>
  <c r="D28" i="1" l="1"/>
  <c r="D32" i="1"/>
  <c r="D24" i="1"/>
  <c r="D20" i="1"/>
  <c r="E67" i="1"/>
  <c r="E66" i="1"/>
  <c r="D53" i="1"/>
  <c r="D49" i="1"/>
  <c r="D45" i="1"/>
  <c r="D41" i="1"/>
  <c r="D37" i="1"/>
  <c r="D33" i="1"/>
  <c r="D15" i="1"/>
  <c r="D11" i="1"/>
  <c r="D7" i="1"/>
  <c r="D16" i="1"/>
  <c r="D12" i="1"/>
  <c r="D8" i="1"/>
  <c r="D17" i="1"/>
  <c r="D13" i="1"/>
  <c r="D9" i="1"/>
  <c r="E93" i="1"/>
  <c r="D29" i="1"/>
  <c r="D52" i="1"/>
  <c r="D48" i="1"/>
  <c r="D44" i="1"/>
  <c r="D36" i="1"/>
  <c r="D40" i="1"/>
  <c r="D18" i="1"/>
  <c r="D14" i="1"/>
  <c r="D10" i="1"/>
  <c r="D27" i="1"/>
  <c r="D23" i="1"/>
  <c r="D19" i="1"/>
  <c r="D55" i="1"/>
  <c r="D51" i="1"/>
  <c r="D47" i="1"/>
  <c r="D43" i="1"/>
  <c r="D39" i="1"/>
  <c r="D35" i="1"/>
  <c r="D31" i="1"/>
  <c r="E80" i="1"/>
  <c r="E99" i="1"/>
  <c r="E86" i="1"/>
  <c r="E54" i="1"/>
  <c r="D50" i="1"/>
  <c r="D46" i="1"/>
  <c r="D42" i="1"/>
  <c r="E38" i="1"/>
  <c r="D30" i="1"/>
  <c r="E102" i="1"/>
  <c r="E82" i="1"/>
  <c r="E70" i="1"/>
  <c r="E78" i="1"/>
  <c r="E74" i="1"/>
  <c r="E62" i="1"/>
  <c r="D34" i="1"/>
  <c r="D26" i="1"/>
  <c r="E22" i="1"/>
  <c r="D25" i="1"/>
  <c r="D21" i="1"/>
  <c r="D81" i="1"/>
  <c r="D71" i="1"/>
  <c r="D69" i="1"/>
  <c r="D103" i="1"/>
  <c r="D101" i="1"/>
  <c r="E6" i="2"/>
  <c r="B7" i="2"/>
  <c r="D6" i="2"/>
  <c r="E87" i="1"/>
  <c r="D87" i="1"/>
  <c r="E72" i="1"/>
  <c r="D72" i="1"/>
  <c r="E65" i="1"/>
  <c r="D65" i="1"/>
  <c r="E104" i="1"/>
  <c r="D104" i="1"/>
  <c r="C5" i="1"/>
  <c r="E97" i="1"/>
  <c r="D97" i="1"/>
  <c r="E91" i="1"/>
  <c r="D91" i="1"/>
  <c r="E85" i="1"/>
  <c r="D85" i="1"/>
  <c r="E84" i="1"/>
  <c r="D84" i="1"/>
  <c r="D100" i="1"/>
  <c r="D88" i="1"/>
  <c r="D75" i="1"/>
  <c r="D68" i="1"/>
  <c r="E105" i="1"/>
  <c r="D105" i="1"/>
  <c r="E92" i="1"/>
  <c r="D92" i="1"/>
  <c r="E73" i="1"/>
  <c r="D73" i="1"/>
  <c r="E59" i="1"/>
  <c r="D59" i="1"/>
  <c r="E56" i="1"/>
  <c r="D56" i="1"/>
  <c r="E79" i="1"/>
  <c r="D79" i="1"/>
  <c r="E89" i="1"/>
  <c r="D89" i="1"/>
  <c r="E76" i="1"/>
  <c r="D76" i="1"/>
  <c r="E63" i="1"/>
  <c r="D63" i="1"/>
  <c r="E95" i="1"/>
  <c r="D95" i="1"/>
  <c r="E60" i="1"/>
  <c r="D60" i="1"/>
  <c r="E57" i="1"/>
  <c r="D57" i="1"/>
  <c r="D99" i="1"/>
  <c r="D96" i="1"/>
  <c r="D93" i="1"/>
  <c r="D83" i="1"/>
  <c r="D80" i="1"/>
  <c r="D77" i="1"/>
  <c r="D67" i="1"/>
  <c r="D64" i="1"/>
  <c r="D61" i="1"/>
  <c r="D102" i="1"/>
  <c r="D98" i="1"/>
  <c r="D94" i="1"/>
  <c r="D90" i="1"/>
  <c r="D86" i="1"/>
  <c r="D82" i="1"/>
  <c r="D78" i="1"/>
  <c r="D74" i="1"/>
  <c r="D70" i="1"/>
  <c r="D66" i="1"/>
  <c r="D62" i="1"/>
  <c r="D58" i="1"/>
  <c r="E42" i="1"/>
  <c r="E26" i="1"/>
  <c r="D54" i="1"/>
  <c r="D38" i="1"/>
  <c r="D22" i="1"/>
  <c r="E46" i="1"/>
  <c r="E30" i="1"/>
  <c r="E48" i="1"/>
  <c r="E32" i="1"/>
  <c r="E14" i="1"/>
  <c r="E36" i="1"/>
  <c r="D6" i="1"/>
  <c r="E50" i="1"/>
  <c r="E40" i="1"/>
  <c r="E34" i="1"/>
  <c r="E24" i="1"/>
  <c r="E18" i="1"/>
  <c r="E10" i="1"/>
  <c r="E52" i="1"/>
  <c r="E20" i="1"/>
  <c r="E44" i="1"/>
  <c r="E28" i="1"/>
  <c r="E55" i="1"/>
  <c r="E53" i="1"/>
  <c r="E51" i="1"/>
  <c r="E49" i="1"/>
  <c r="E47" i="1"/>
  <c r="E45" i="1"/>
  <c r="E43" i="1"/>
  <c r="E41" i="1"/>
  <c r="E39" i="1"/>
  <c r="E37" i="1"/>
  <c r="E35" i="1"/>
  <c r="E33" i="1"/>
  <c r="E31" i="1"/>
  <c r="E29" i="1"/>
  <c r="E27" i="1"/>
  <c r="E25" i="1"/>
  <c r="E23" i="1"/>
  <c r="E21" i="1"/>
  <c r="E19" i="1"/>
  <c r="E17" i="1"/>
  <c r="E15" i="1"/>
  <c r="E13" i="1"/>
  <c r="E11" i="1"/>
  <c r="E9" i="1"/>
  <c r="E7" i="1"/>
  <c r="E16" i="1"/>
  <c r="E12" i="1"/>
  <c r="E8" i="1"/>
  <c r="E6" i="1"/>
  <c r="B8" i="2" l="1"/>
  <c r="C8" i="2" s="1"/>
  <c r="C7" i="2"/>
  <c r="D8" i="2"/>
  <c r="E8" i="2"/>
  <c r="D7" i="2"/>
  <c r="E7" i="2"/>
  <c r="B9" i="2"/>
  <c r="C9" i="2" s="1"/>
  <c r="D5" i="1"/>
  <c r="L20" i="1" s="1"/>
  <c r="E5" i="1"/>
  <c r="H20" i="1" l="1"/>
  <c r="E9" i="2"/>
  <c r="D9" i="2"/>
  <c r="B10" i="2"/>
  <c r="C10" i="2" s="1"/>
  <c r="I20" i="1"/>
  <c r="J20" i="1" s="1"/>
  <c r="D10" i="2" l="1"/>
  <c r="E10" i="2"/>
  <c r="B11" i="2"/>
  <c r="C11" i="2" s="1"/>
  <c r="D11" i="2" l="1"/>
  <c r="E11" i="2"/>
  <c r="B12" i="2"/>
  <c r="C12" i="2" s="1"/>
  <c r="E12" i="2" l="1"/>
  <c r="D12" i="2"/>
  <c r="B13" i="2"/>
  <c r="C13" i="2" s="1"/>
  <c r="D13" i="2" l="1"/>
  <c r="E13" i="2"/>
  <c r="B14" i="2"/>
  <c r="C14" i="2" s="1"/>
  <c r="D14" i="2" l="1"/>
  <c r="E14" i="2"/>
  <c r="B15" i="2"/>
  <c r="C15" i="2" s="1"/>
  <c r="D15" i="2" l="1"/>
  <c r="E15" i="2"/>
  <c r="B16" i="2"/>
  <c r="C16" i="2" s="1"/>
  <c r="E16" i="2" l="1"/>
  <c r="D16" i="2"/>
  <c r="B17" i="2"/>
  <c r="C17" i="2" s="1"/>
  <c r="E17" i="2" l="1"/>
  <c r="D17" i="2"/>
  <c r="B18" i="2"/>
  <c r="C18" i="2" s="1"/>
  <c r="D18" i="2" l="1"/>
  <c r="E18" i="2"/>
  <c r="B19" i="2"/>
  <c r="C19" i="2" s="1"/>
  <c r="E19" i="2" l="1"/>
  <c r="D19" i="2"/>
  <c r="B20" i="2"/>
  <c r="C20" i="2" s="1"/>
  <c r="D20" i="2" l="1"/>
  <c r="E20" i="2"/>
  <c r="B21" i="2"/>
  <c r="C21" i="2" s="1"/>
  <c r="D21" i="2" l="1"/>
  <c r="E21" i="2"/>
  <c r="B22" i="2"/>
  <c r="C22" i="2" s="1"/>
  <c r="D22" i="2" l="1"/>
  <c r="E22" i="2"/>
  <c r="B23" i="2"/>
  <c r="C23" i="2" s="1"/>
  <c r="D23" i="2" l="1"/>
  <c r="E23" i="2"/>
  <c r="B24" i="2"/>
  <c r="C24" i="2" s="1"/>
  <c r="E24" i="2" l="1"/>
  <c r="D24" i="2"/>
  <c r="B25" i="2"/>
  <c r="C25" i="2" s="1"/>
  <c r="E25" i="2" l="1"/>
  <c r="D25" i="2"/>
  <c r="B26" i="2"/>
  <c r="C26" i="2" s="1"/>
  <c r="D26" i="2" l="1"/>
  <c r="E26" i="2"/>
  <c r="B27" i="2"/>
  <c r="C27" i="2" s="1"/>
  <c r="E27" i="2" l="1"/>
  <c r="D27" i="2"/>
  <c r="B28" i="2"/>
  <c r="C28" i="2" s="1"/>
  <c r="D28" i="2" l="1"/>
  <c r="E28" i="2"/>
  <c r="B29" i="2"/>
  <c r="C29" i="2" s="1"/>
  <c r="D29" i="2" l="1"/>
  <c r="E29" i="2"/>
  <c r="B30" i="2"/>
  <c r="C30" i="2" s="1"/>
  <c r="E30" i="2" l="1"/>
  <c r="D30" i="2"/>
  <c r="B31" i="2"/>
  <c r="C31" i="2" s="1"/>
  <c r="D31" i="2" l="1"/>
  <c r="E31" i="2"/>
  <c r="B32" i="2"/>
  <c r="C32" i="2" s="1"/>
  <c r="D32" i="2" l="1"/>
  <c r="E32" i="2"/>
  <c r="B33" i="2"/>
  <c r="C33" i="2" s="1"/>
  <c r="B34" i="2" l="1"/>
  <c r="C34" i="2" s="1"/>
  <c r="E33" i="2"/>
  <c r="D33" i="2"/>
  <c r="B35" i="2" l="1"/>
  <c r="C35" i="2" s="1"/>
  <c r="D34" i="2"/>
  <c r="E34" i="2"/>
  <c r="B36" i="2" l="1"/>
  <c r="C36" i="2" s="1"/>
  <c r="E35" i="2"/>
  <c r="D35" i="2"/>
  <c r="B37" i="2" l="1"/>
  <c r="C37" i="2" s="1"/>
  <c r="D36" i="2"/>
  <c r="E36" i="2"/>
  <c r="B38" i="2" l="1"/>
  <c r="C38" i="2" s="1"/>
  <c r="D37" i="2"/>
  <c r="E37" i="2"/>
  <c r="B39" i="2" l="1"/>
  <c r="C39" i="2" s="1"/>
  <c r="D38" i="2"/>
  <c r="E38" i="2"/>
  <c r="B40" i="2" l="1"/>
  <c r="C40" i="2" s="1"/>
  <c r="D39" i="2"/>
  <c r="E39" i="2"/>
  <c r="B41" i="2" l="1"/>
  <c r="C41" i="2" s="1"/>
  <c r="E40" i="2"/>
  <c r="D40" i="2"/>
  <c r="B42" i="2" l="1"/>
  <c r="C42" i="2" s="1"/>
  <c r="E41" i="2"/>
  <c r="D41" i="2"/>
  <c r="B43" i="2" l="1"/>
  <c r="C43" i="2" s="1"/>
  <c r="D42" i="2"/>
  <c r="E42" i="2"/>
  <c r="B44" i="2" l="1"/>
  <c r="C44" i="2" s="1"/>
  <c r="E43" i="2"/>
  <c r="D43" i="2"/>
  <c r="B45" i="2" l="1"/>
  <c r="C45" i="2" s="1"/>
  <c r="D44" i="2"/>
  <c r="E44" i="2"/>
  <c r="B46" i="2" l="1"/>
  <c r="C46" i="2" s="1"/>
  <c r="D45" i="2"/>
  <c r="E45" i="2"/>
  <c r="B47" i="2" l="1"/>
  <c r="C47" i="2" s="1"/>
  <c r="D46" i="2"/>
  <c r="E46" i="2"/>
  <c r="B48" i="2" l="1"/>
  <c r="C48" i="2" s="1"/>
  <c r="D47" i="2"/>
  <c r="E47" i="2"/>
  <c r="B49" i="2" l="1"/>
  <c r="C49" i="2" s="1"/>
  <c r="D48" i="2"/>
  <c r="E48" i="2"/>
  <c r="B50" i="2" l="1"/>
  <c r="C50" i="2" s="1"/>
  <c r="E49" i="2"/>
  <c r="D49" i="2"/>
  <c r="B51" i="2" l="1"/>
  <c r="C51" i="2" s="1"/>
  <c r="D50" i="2"/>
  <c r="E50" i="2"/>
  <c r="B52" i="2" l="1"/>
  <c r="C52" i="2" s="1"/>
  <c r="E51" i="2"/>
  <c r="D51" i="2"/>
  <c r="B53" i="2" l="1"/>
  <c r="C53" i="2" s="1"/>
  <c r="E52" i="2"/>
  <c r="D52" i="2"/>
  <c r="B54" i="2" l="1"/>
  <c r="C54" i="2" s="1"/>
  <c r="D53" i="2"/>
  <c r="E53" i="2"/>
  <c r="B55" i="2" l="1"/>
  <c r="C55" i="2" s="1"/>
  <c r="D54" i="2"/>
  <c r="E54" i="2"/>
  <c r="B56" i="2" l="1"/>
  <c r="C56" i="2" s="1"/>
  <c r="D55" i="2"/>
  <c r="E55" i="2"/>
  <c r="B57" i="2" l="1"/>
  <c r="C57" i="2" s="1"/>
  <c r="D56" i="2"/>
  <c r="E56" i="2"/>
  <c r="B58" i="2" l="1"/>
  <c r="C58" i="2" s="1"/>
  <c r="E57" i="2"/>
  <c r="D57" i="2"/>
  <c r="B59" i="2" l="1"/>
  <c r="C59" i="2" s="1"/>
  <c r="D58" i="2"/>
  <c r="E58" i="2"/>
  <c r="B60" i="2" l="1"/>
  <c r="C60" i="2" s="1"/>
  <c r="E59" i="2"/>
  <c r="D59" i="2"/>
  <c r="B61" i="2" l="1"/>
  <c r="C61" i="2" s="1"/>
  <c r="D60" i="2"/>
  <c r="E60" i="2"/>
  <c r="B62" i="2" l="1"/>
  <c r="C62" i="2" s="1"/>
  <c r="D61" i="2"/>
  <c r="E61" i="2"/>
  <c r="B63" i="2" l="1"/>
  <c r="C63" i="2" s="1"/>
  <c r="E62" i="2"/>
  <c r="D62" i="2"/>
  <c r="B64" i="2" l="1"/>
  <c r="C64" i="2" s="1"/>
  <c r="D63" i="2"/>
  <c r="E63" i="2"/>
  <c r="B65" i="2" l="1"/>
  <c r="C65" i="2" s="1"/>
  <c r="D64" i="2"/>
  <c r="E64" i="2"/>
  <c r="B66" i="2" l="1"/>
  <c r="C66" i="2" s="1"/>
  <c r="E65" i="2"/>
  <c r="D65" i="2"/>
  <c r="B67" i="2" l="1"/>
  <c r="C67" i="2" s="1"/>
  <c r="D66" i="2"/>
  <c r="E66" i="2"/>
  <c r="B68" i="2" l="1"/>
  <c r="C68" i="2" s="1"/>
  <c r="E67" i="2"/>
  <c r="D67" i="2"/>
  <c r="B69" i="2" l="1"/>
  <c r="C69" i="2" s="1"/>
  <c r="E68" i="2"/>
  <c r="D68" i="2"/>
  <c r="B70" i="2" l="1"/>
  <c r="C70" i="2" s="1"/>
  <c r="D69" i="2"/>
  <c r="E69" i="2"/>
  <c r="B71" i="2" l="1"/>
  <c r="C71" i="2" s="1"/>
  <c r="D70" i="2"/>
  <c r="E70" i="2"/>
  <c r="B72" i="2" l="1"/>
  <c r="C72" i="2" s="1"/>
  <c r="D71" i="2"/>
  <c r="E71" i="2"/>
  <c r="B73" i="2" l="1"/>
  <c r="C73" i="2" s="1"/>
  <c r="D72" i="2"/>
  <c r="E72" i="2"/>
  <c r="B74" i="2" l="1"/>
  <c r="C74" i="2" s="1"/>
  <c r="E73" i="2"/>
  <c r="D73" i="2"/>
  <c r="B75" i="2" l="1"/>
  <c r="C75" i="2" s="1"/>
  <c r="D74" i="2"/>
  <c r="E74" i="2"/>
  <c r="B76" i="2" l="1"/>
  <c r="C76" i="2" s="1"/>
  <c r="E75" i="2"/>
  <c r="D75" i="2"/>
  <c r="B77" i="2" l="1"/>
  <c r="C77" i="2" s="1"/>
  <c r="D76" i="2"/>
  <c r="E76" i="2"/>
  <c r="B78" i="2" l="1"/>
  <c r="C78" i="2" s="1"/>
  <c r="D77" i="2"/>
  <c r="E77" i="2"/>
  <c r="B79" i="2" l="1"/>
  <c r="C79" i="2" s="1"/>
  <c r="D78" i="2"/>
  <c r="E78" i="2"/>
  <c r="B80" i="2" l="1"/>
  <c r="C80" i="2" s="1"/>
  <c r="D79" i="2"/>
  <c r="E79" i="2"/>
  <c r="B81" i="2" l="1"/>
  <c r="C81" i="2" s="1"/>
  <c r="D80" i="2"/>
  <c r="E80" i="2"/>
  <c r="B82" i="2" l="1"/>
  <c r="C82" i="2" s="1"/>
  <c r="E81" i="2"/>
  <c r="D81" i="2"/>
  <c r="B83" i="2" l="1"/>
  <c r="C83" i="2" s="1"/>
  <c r="D82" i="2"/>
  <c r="E82" i="2"/>
  <c r="B84" i="2" l="1"/>
  <c r="C84" i="2" s="1"/>
  <c r="E83" i="2"/>
  <c r="D83" i="2"/>
  <c r="B85" i="2" l="1"/>
  <c r="C85" i="2" s="1"/>
  <c r="E84" i="2"/>
  <c r="D84" i="2"/>
  <c r="B86" i="2" l="1"/>
  <c r="C86" i="2" s="1"/>
  <c r="D85" i="2"/>
  <c r="E85" i="2"/>
  <c r="B87" i="2" l="1"/>
  <c r="C87" i="2" s="1"/>
  <c r="D86" i="2"/>
  <c r="E86" i="2"/>
  <c r="B88" i="2" l="1"/>
  <c r="C88" i="2" s="1"/>
  <c r="D87" i="2"/>
  <c r="E87" i="2"/>
  <c r="B89" i="2" l="1"/>
  <c r="C89" i="2" s="1"/>
  <c r="D88" i="2"/>
  <c r="E88" i="2"/>
  <c r="B90" i="2" l="1"/>
  <c r="C90" i="2" s="1"/>
  <c r="E89" i="2"/>
  <c r="D89" i="2"/>
  <c r="B91" i="2" l="1"/>
  <c r="C91" i="2" s="1"/>
  <c r="D90" i="2"/>
  <c r="E90" i="2"/>
  <c r="B92" i="2" l="1"/>
  <c r="C92" i="2" s="1"/>
  <c r="E91" i="2"/>
  <c r="D91" i="2"/>
  <c r="B93" i="2" l="1"/>
  <c r="C93" i="2" s="1"/>
  <c r="D92" i="2"/>
  <c r="E92" i="2"/>
  <c r="B94" i="2" l="1"/>
  <c r="C94" i="2" s="1"/>
  <c r="D93" i="2"/>
  <c r="E93" i="2"/>
  <c r="B95" i="2" l="1"/>
  <c r="C95" i="2" s="1"/>
  <c r="E94" i="2"/>
  <c r="D94" i="2"/>
  <c r="B96" i="2" l="1"/>
  <c r="C96" i="2" s="1"/>
  <c r="D95" i="2"/>
  <c r="E95" i="2"/>
  <c r="B97" i="2" l="1"/>
  <c r="C97" i="2" s="1"/>
  <c r="E96" i="2"/>
  <c r="D96" i="2"/>
  <c r="B98" i="2" l="1"/>
  <c r="C98" i="2" s="1"/>
  <c r="E97" i="2"/>
  <c r="D97" i="2"/>
  <c r="B99" i="2" l="1"/>
  <c r="C99" i="2" s="1"/>
  <c r="D98" i="2"/>
  <c r="E98" i="2"/>
  <c r="B100" i="2" l="1"/>
  <c r="C100" i="2" s="1"/>
  <c r="E99" i="2"/>
  <c r="D99" i="2"/>
  <c r="B101" i="2" l="1"/>
  <c r="C101" i="2" s="1"/>
  <c r="D100" i="2"/>
  <c r="E100" i="2"/>
  <c r="B102" i="2" l="1"/>
  <c r="C102" i="2" s="1"/>
  <c r="D101" i="2"/>
  <c r="E101" i="2"/>
  <c r="B103" i="2" l="1"/>
  <c r="C103" i="2" s="1"/>
  <c r="D102" i="2"/>
  <c r="E102" i="2"/>
  <c r="B104" i="2" l="1"/>
  <c r="C104" i="2" s="1"/>
  <c r="D103" i="2"/>
  <c r="E103" i="2"/>
  <c r="B105" i="2" l="1"/>
  <c r="C105" i="2" s="1"/>
  <c r="D104" i="2"/>
  <c r="E104" i="2"/>
  <c r="E105" i="2" l="1"/>
  <c r="D105" i="2"/>
</calcChain>
</file>

<file path=xl/sharedStrings.xml><?xml version="1.0" encoding="utf-8"?>
<sst xmlns="http://schemas.openxmlformats.org/spreadsheetml/2006/main" count="36" uniqueCount="35">
  <si>
    <t>Peak</t>
  </si>
  <si>
    <t>Tail</t>
  </si>
  <si>
    <t>Width</t>
  </si>
  <si>
    <t>Mn</t>
  </si>
  <si>
    <t>Mw</t>
  </si>
  <si>
    <t>ΣN</t>
  </si>
  <si>
    <t>ΣNM</t>
  </si>
  <si>
    <t>ΣNM²</t>
  </si>
  <si>
    <t>Polydispersity</t>
  </si>
  <si>
    <t>ΣNM/ΣN</t>
  </si>
  <si>
    <t>ΣNM²/ΣNM</t>
  </si>
  <si>
    <t>Mw/Mn</t>
  </si>
  <si>
    <t>Mc</t>
  </si>
  <si>
    <t>MWt</t>
  </si>
  <si>
    <t>Viscosity</t>
  </si>
  <si>
    <t>LogMWt</t>
  </si>
  <si>
    <t>Log Viscosity</t>
  </si>
  <si>
    <t>M0</t>
  </si>
  <si>
    <t>Minc</t>
  </si>
  <si>
    <t>Lowest MWt used</t>
  </si>
  <si>
    <t>Step between MWt values</t>
  </si>
  <si>
    <t>Critical Entanglement MWt</t>
  </si>
  <si>
    <t>Below Mc Viscosity = M^1 (Rouse Model)</t>
  </si>
  <si>
    <t>Above Mc Viscosity =M^3.4 (Entanglement Model)</t>
  </si>
  <si>
    <t>Extra Peak</t>
  </si>
  <si>
    <t>Extra Width</t>
  </si>
  <si>
    <t>Height</t>
  </si>
  <si>
    <t>a</t>
  </si>
  <si>
    <t>ΣNM^(1+a)</t>
  </si>
  <si>
    <t>(ΣNM^(1+a)/ΣNM)^1/a</t>
  </si>
  <si>
    <t>Mv</t>
  </si>
  <si>
    <t>Mn = Number Average MWt</t>
  </si>
  <si>
    <t>Mv = Vicosity Average MWt, which depends on a</t>
  </si>
  <si>
    <t>Mw = Weight Average MWt</t>
  </si>
  <si>
    <t>Usually Mn&lt;Mv&lt;Mw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</si>
</sst>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1" fontId="0" fillId="0" borderId="0" xfId="0" applyNumberFormat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Polydispersity!$B$6:$B$105</c:f>
              <c:numCache>
                <c:formatCode>General</c:formatCode>
                <c:ptCount val="10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  <c:pt idx="20">
                  <c:v>42000</c:v>
                </c:pt>
                <c:pt idx="21">
                  <c:v>44000</c:v>
                </c:pt>
                <c:pt idx="22">
                  <c:v>46000</c:v>
                </c:pt>
                <c:pt idx="23">
                  <c:v>48000</c:v>
                </c:pt>
                <c:pt idx="24">
                  <c:v>50000</c:v>
                </c:pt>
                <c:pt idx="25">
                  <c:v>52000</c:v>
                </c:pt>
                <c:pt idx="26">
                  <c:v>54000</c:v>
                </c:pt>
                <c:pt idx="27">
                  <c:v>56000</c:v>
                </c:pt>
                <c:pt idx="28">
                  <c:v>58000</c:v>
                </c:pt>
                <c:pt idx="29">
                  <c:v>60000</c:v>
                </c:pt>
                <c:pt idx="30">
                  <c:v>62000</c:v>
                </c:pt>
                <c:pt idx="31">
                  <c:v>64000</c:v>
                </c:pt>
                <c:pt idx="32">
                  <c:v>66000</c:v>
                </c:pt>
                <c:pt idx="33">
                  <c:v>68000</c:v>
                </c:pt>
                <c:pt idx="34">
                  <c:v>70000</c:v>
                </c:pt>
                <c:pt idx="35">
                  <c:v>72000</c:v>
                </c:pt>
                <c:pt idx="36">
                  <c:v>74000</c:v>
                </c:pt>
                <c:pt idx="37">
                  <c:v>76000</c:v>
                </c:pt>
                <c:pt idx="38">
                  <c:v>78000</c:v>
                </c:pt>
                <c:pt idx="39">
                  <c:v>80000</c:v>
                </c:pt>
                <c:pt idx="40">
                  <c:v>82000</c:v>
                </c:pt>
                <c:pt idx="41">
                  <c:v>84000</c:v>
                </c:pt>
                <c:pt idx="42">
                  <c:v>86000</c:v>
                </c:pt>
                <c:pt idx="43">
                  <c:v>88000</c:v>
                </c:pt>
                <c:pt idx="44">
                  <c:v>90000</c:v>
                </c:pt>
                <c:pt idx="45">
                  <c:v>92000</c:v>
                </c:pt>
                <c:pt idx="46">
                  <c:v>94000</c:v>
                </c:pt>
                <c:pt idx="47">
                  <c:v>96000</c:v>
                </c:pt>
                <c:pt idx="48">
                  <c:v>98000</c:v>
                </c:pt>
                <c:pt idx="49">
                  <c:v>100000</c:v>
                </c:pt>
                <c:pt idx="50">
                  <c:v>102000</c:v>
                </c:pt>
                <c:pt idx="51">
                  <c:v>104000</c:v>
                </c:pt>
                <c:pt idx="52">
                  <c:v>106000</c:v>
                </c:pt>
                <c:pt idx="53">
                  <c:v>108000</c:v>
                </c:pt>
                <c:pt idx="54">
                  <c:v>110000</c:v>
                </c:pt>
                <c:pt idx="55">
                  <c:v>112000</c:v>
                </c:pt>
                <c:pt idx="56">
                  <c:v>114000</c:v>
                </c:pt>
                <c:pt idx="57">
                  <c:v>116000</c:v>
                </c:pt>
                <c:pt idx="58">
                  <c:v>118000</c:v>
                </c:pt>
                <c:pt idx="59">
                  <c:v>120000</c:v>
                </c:pt>
                <c:pt idx="60">
                  <c:v>122000</c:v>
                </c:pt>
                <c:pt idx="61">
                  <c:v>124000</c:v>
                </c:pt>
                <c:pt idx="62">
                  <c:v>126000</c:v>
                </c:pt>
                <c:pt idx="63">
                  <c:v>128000</c:v>
                </c:pt>
                <c:pt idx="64">
                  <c:v>130000</c:v>
                </c:pt>
                <c:pt idx="65">
                  <c:v>132000</c:v>
                </c:pt>
                <c:pt idx="66">
                  <c:v>134000</c:v>
                </c:pt>
                <c:pt idx="67">
                  <c:v>136000</c:v>
                </c:pt>
                <c:pt idx="68">
                  <c:v>138000</c:v>
                </c:pt>
                <c:pt idx="69">
                  <c:v>140000</c:v>
                </c:pt>
                <c:pt idx="70">
                  <c:v>142000</c:v>
                </c:pt>
                <c:pt idx="71">
                  <c:v>144000</c:v>
                </c:pt>
                <c:pt idx="72">
                  <c:v>146000</c:v>
                </c:pt>
                <c:pt idx="73">
                  <c:v>148000</c:v>
                </c:pt>
                <c:pt idx="74">
                  <c:v>150000</c:v>
                </c:pt>
                <c:pt idx="75">
                  <c:v>152000</c:v>
                </c:pt>
                <c:pt idx="76">
                  <c:v>154000</c:v>
                </c:pt>
                <c:pt idx="77">
                  <c:v>156000</c:v>
                </c:pt>
                <c:pt idx="78">
                  <c:v>158000</c:v>
                </c:pt>
                <c:pt idx="79">
                  <c:v>160000</c:v>
                </c:pt>
                <c:pt idx="80">
                  <c:v>162000</c:v>
                </c:pt>
                <c:pt idx="81">
                  <c:v>164000</c:v>
                </c:pt>
                <c:pt idx="82">
                  <c:v>166000</c:v>
                </c:pt>
                <c:pt idx="83">
                  <c:v>168000</c:v>
                </c:pt>
                <c:pt idx="84">
                  <c:v>170000</c:v>
                </c:pt>
                <c:pt idx="85">
                  <c:v>172000</c:v>
                </c:pt>
                <c:pt idx="86">
                  <c:v>174000</c:v>
                </c:pt>
                <c:pt idx="87">
                  <c:v>176000</c:v>
                </c:pt>
                <c:pt idx="88">
                  <c:v>178000</c:v>
                </c:pt>
                <c:pt idx="89">
                  <c:v>180000</c:v>
                </c:pt>
                <c:pt idx="90">
                  <c:v>182000</c:v>
                </c:pt>
                <c:pt idx="91">
                  <c:v>184000</c:v>
                </c:pt>
                <c:pt idx="92">
                  <c:v>186000</c:v>
                </c:pt>
                <c:pt idx="93">
                  <c:v>188000</c:v>
                </c:pt>
                <c:pt idx="94">
                  <c:v>190000</c:v>
                </c:pt>
                <c:pt idx="95">
                  <c:v>192000</c:v>
                </c:pt>
                <c:pt idx="96">
                  <c:v>194000</c:v>
                </c:pt>
                <c:pt idx="97">
                  <c:v>196000</c:v>
                </c:pt>
                <c:pt idx="98">
                  <c:v>198000</c:v>
                </c:pt>
                <c:pt idx="99">
                  <c:v>200000</c:v>
                </c:pt>
              </c:numCache>
            </c:numRef>
          </c:xVal>
          <c:yVal>
            <c:numRef>
              <c:f>Polydispersity!$C$6:$C$105</c:f>
              <c:numCache>
                <c:formatCode>0.00E+00</c:formatCode>
                <c:ptCount val="100"/>
                <c:pt idx="0">
                  <c:v>9.859505575991516E-11</c:v>
                </c:pt>
                <c:pt idx="1">
                  <c:v>6.4614317731061311E-10</c:v>
                </c:pt>
                <c:pt idx="2">
                  <c:v>3.90893843426485E-9</c:v>
                </c:pt>
                <c:pt idx="3">
                  <c:v>2.1829577951254781E-8</c:v>
                </c:pt>
                <c:pt idx="4">
                  <c:v>1.1253517471925912E-7</c:v>
                </c:pt>
                <c:pt idx="5">
                  <c:v>5.3553478027931087E-7</c:v>
                </c:pt>
                <c:pt idx="6">
                  <c:v>2.3525752000097709E-6</c:v>
                </c:pt>
                <c:pt idx="7">
                  <c:v>9.5401628730792476E-6</c:v>
                </c:pt>
                <c:pt idx="8">
                  <c:v>3.5712849641635144E-5</c:v>
                </c:pt>
                <c:pt idx="9">
                  <c:v>1.2340980408667956E-4</c:v>
                </c:pt>
                <c:pt idx="10">
                  <c:v>3.9366904065507862E-4</c:v>
                </c:pt>
                <c:pt idx="11">
                  <c:v>1.1592291739045903E-3</c:v>
                </c:pt>
                <c:pt idx="12">
                  <c:v>3.1511115984444414E-3</c:v>
                </c:pt>
                <c:pt idx="13">
                  <c:v>7.9070540515934346E-3</c:v>
                </c:pt>
                <c:pt idx="14">
                  <c:v>1.8315638888734179E-2</c:v>
                </c:pt>
                <c:pt idx="15">
                  <c:v>3.9163895098987066E-2</c:v>
                </c:pt>
                <c:pt idx="16">
                  <c:v>7.7304740443299713E-2</c:v>
                </c:pt>
                <c:pt idx="17">
                  <c:v>0.14085842092104503</c:v>
                </c:pt>
                <c:pt idx="18">
                  <c:v>0.23692775868212176</c:v>
                </c:pt>
                <c:pt idx="19">
                  <c:v>0.36787944117144233</c:v>
                </c:pt>
                <c:pt idx="20">
                  <c:v>0.52729242404304855</c:v>
                </c:pt>
                <c:pt idx="21">
                  <c:v>0.69767632607103103</c:v>
                </c:pt>
                <c:pt idx="22">
                  <c:v>0.85214378896621135</c:v>
                </c:pt>
                <c:pt idx="23">
                  <c:v>0.96078943915232318</c:v>
                </c:pt>
                <c:pt idx="24">
                  <c:v>1</c:v>
                </c:pt>
                <c:pt idx="25">
                  <c:v>0.99004983374916811</c:v>
                </c:pt>
                <c:pt idx="26">
                  <c:v>0.96078943915232318</c:v>
                </c:pt>
                <c:pt idx="27">
                  <c:v>0.91393118527122819</c:v>
                </c:pt>
                <c:pt idx="28">
                  <c:v>0.85214378896621135</c:v>
                </c:pt>
                <c:pt idx="29">
                  <c:v>0.77880078307140488</c:v>
                </c:pt>
                <c:pt idx="30">
                  <c:v>0.69767632607103103</c:v>
                </c:pt>
                <c:pt idx="31">
                  <c:v>0.61262639418441611</c:v>
                </c:pt>
                <c:pt idx="32">
                  <c:v>0.52729242404304855</c:v>
                </c:pt>
                <c:pt idx="33">
                  <c:v>0.44485806622294111</c:v>
                </c:pt>
                <c:pt idx="34">
                  <c:v>0.36787944117144245</c:v>
                </c:pt>
                <c:pt idx="35">
                  <c:v>0.29819727942989693</c:v>
                </c:pt>
                <c:pt idx="36">
                  <c:v>0.2369277586828441</c:v>
                </c:pt>
                <c:pt idx="37">
                  <c:v>0.18451952403242727</c:v>
                </c:pt>
                <c:pt idx="38">
                  <c:v>0.14085842248462041</c:v>
                </c:pt>
                <c:pt idx="39">
                  <c:v>0.10539926957593422</c:v>
                </c:pt>
                <c:pt idx="40">
                  <c:v>7.7305681473379712E-2</c:v>
                </c:pt>
                <c:pt idx="41">
                  <c:v>5.5590497751339743E-2</c:v>
                </c:pt>
                <c:pt idx="42">
                  <c:v>3.9321362715249095E-2</c:v>
                </c:pt>
                <c:pt idx="43">
                  <c:v>2.8312291505728192E-2</c:v>
                </c:pt>
                <c:pt idx="44">
                  <c:v>2.5641894444227851E-2</c:v>
                </c:pt>
                <c:pt idx="45">
                  <c:v>4.3077074507234817E-2</c:v>
                </c:pt>
                <c:pt idx="46">
                  <c:v>0.10267815752444215</c:v>
                </c:pt>
                <c:pt idx="47">
                  <c:v>0.21595872987691039</c:v>
                </c:pt>
                <c:pt idx="48">
                  <c:v>0.34400862718492903</c:v>
                </c:pt>
                <c:pt idx="49">
                  <c:v>0.40193045413622774</c:v>
                </c:pt>
                <c:pt idx="50">
                  <c:v>0.34201674476038918</c:v>
                </c:pt>
                <c:pt idx="51">
                  <c:v>0.21159929766997579</c:v>
                </c:pt>
                <c:pt idx="52">
                  <c:v>9.516477251350379E-2</c:v>
                </c:pt>
                <c:pt idx="53">
                  <c:v>3.1144526034238774E-2</c:v>
                </c:pt>
                <c:pt idx="54">
                  <c:v>7.4496653595803519E-3</c:v>
                </c:pt>
                <c:pt idx="55">
                  <c:v>1.3274994636805878E-3</c:v>
                </c:pt>
                <c:pt idx="56">
                  <c:v>1.931804659036666E-4</c:v>
                </c:pt>
                <c:pt idx="57">
                  <c:v>3.292888218817091E-5</c:v>
                </c:pt>
                <c:pt idx="58">
                  <c:v>1.0481192953083156E-5</c:v>
                </c:pt>
                <c:pt idx="59">
                  <c:v>4.8301314620167125E-6</c:v>
                </c:pt>
                <c:pt idx="60">
                  <c:v>2.354138775383477E-6</c:v>
                </c:pt>
                <c:pt idx="61">
                  <c:v>1.1337665767702682E-6</c:v>
                </c:pt>
                <c:pt idx="62">
                  <c:v>5.3553550261188583E-7</c:v>
                </c:pt>
                <c:pt idx="63">
                  <c:v>2.4795961141144231E-7</c:v>
                </c:pt>
                <c:pt idx="64">
                  <c:v>1.1253517481204004E-7</c:v>
                </c:pt>
                <c:pt idx="65">
                  <c:v>5.0062180208321155E-8</c:v>
                </c:pt>
                <c:pt idx="66">
                  <c:v>2.1829577951258093E-8</c:v>
                </c:pt>
                <c:pt idx="67">
                  <c:v>9.3302875745050169E-9</c:v>
                </c:pt>
                <c:pt idx="68">
                  <c:v>3.90893843426485E-9</c:v>
                </c:pt>
                <c:pt idx="69">
                  <c:v>1.6052280551856116E-9</c:v>
                </c:pt>
                <c:pt idx="70">
                  <c:v>6.4614317731061311E-10</c:v>
                </c:pt>
                <c:pt idx="71">
                  <c:v>2.5493818803919602E-10</c:v>
                </c:pt>
                <c:pt idx="72">
                  <c:v>9.859505575991516E-11</c:v>
                </c:pt>
                <c:pt idx="73">
                  <c:v>3.7375713279442431E-11</c:v>
                </c:pt>
                <c:pt idx="74">
                  <c:v>1.3887943864964021E-11</c:v>
                </c:pt>
                <c:pt idx="75">
                  <c:v>5.058252742843803E-12</c:v>
                </c:pt>
                <c:pt idx="76">
                  <c:v>1.8058314375132107E-12</c:v>
                </c:pt>
                <c:pt idx="77">
                  <c:v>6.3192858851753677E-13</c:v>
                </c:pt>
                <c:pt idx="78">
                  <c:v>2.1675688826189539E-13</c:v>
                </c:pt>
                <c:pt idx="79">
                  <c:v>7.2877240958196922E-14</c:v>
                </c:pt>
                <c:pt idx="80">
                  <c:v>2.4017347816209693E-14</c:v>
                </c:pt>
                <c:pt idx="81">
                  <c:v>7.7584020756960558E-15</c:v>
                </c:pt>
                <c:pt idx="82">
                  <c:v>2.4565953687921429E-15</c:v>
                </c:pt>
                <c:pt idx="83">
                  <c:v>7.6244599053897228E-16</c:v>
                </c:pt>
                <c:pt idx="84">
                  <c:v>2.3195228302435691E-16</c:v>
                </c:pt>
                <c:pt idx="85">
                  <c:v>6.9167539755414918E-17</c:v>
                </c:pt>
                <c:pt idx="86">
                  <c:v>2.0217158486953322E-17</c:v>
                </c:pt>
                <c:pt idx="87">
                  <c:v>5.792312885394871E-18</c:v>
                </c:pt>
                <c:pt idx="88">
                  <c:v>1.6266646214532314E-18</c:v>
                </c:pt>
                <c:pt idx="89">
                  <c:v>4.4777324417183015E-19</c:v>
                </c:pt>
                <c:pt idx="90">
                  <c:v>1.2081820198999795E-19</c:v>
                </c:pt>
                <c:pt idx="91">
                  <c:v>3.1953667177483426E-20</c:v>
                </c:pt>
                <c:pt idx="92">
                  <c:v>8.2836770076829178E-21</c:v>
                </c:pt>
                <c:pt idx="93">
                  <c:v>2.1049399783397206E-21</c:v>
                </c:pt>
                <c:pt idx="94">
                  <c:v>5.2428856633634639E-22</c:v>
                </c:pt>
                <c:pt idx="95">
                  <c:v>1.2800153190516462E-22</c:v>
                </c:pt>
                <c:pt idx="96">
                  <c:v>3.0631908645774301E-23</c:v>
                </c:pt>
                <c:pt idx="97">
                  <c:v>7.1853356359021996E-24</c:v>
                </c:pt>
                <c:pt idx="98">
                  <c:v>1.6520917823142601E-24</c:v>
                </c:pt>
                <c:pt idx="99">
                  <c:v>3.7233631217505106E-25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153512"/>
        <c:axId val="388153904"/>
      </c:scatterChart>
      <c:valAx>
        <c:axId val="388153512"/>
        <c:scaling>
          <c:orientation val="minMax"/>
          <c:max val="200000"/>
        </c:scaling>
        <c:delete val="0"/>
        <c:axPos val="b"/>
        <c:numFmt formatCode="General" sourceLinked="1"/>
        <c:majorTickMark val="out"/>
        <c:minorTickMark val="none"/>
        <c:tickLblPos val="nextTo"/>
        <c:crossAx val="388153904"/>
        <c:crosses val="autoZero"/>
        <c:crossBetween val="midCat"/>
      </c:valAx>
      <c:valAx>
        <c:axId val="388153904"/>
        <c:scaling>
          <c:orientation val="minMax"/>
          <c:max val="1"/>
          <c:min val="0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388153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Onset of entanglement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Critical!$D$6:$D$105</c:f>
              <c:numCache>
                <c:formatCode>General</c:formatCode>
                <c:ptCount val="100"/>
                <c:pt idx="0">
                  <c:v>2.6989700043360187</c:v>
                </c:pt>
                <c:pt idx="1">
                  <c:v>3</c:v>
                </c:pt>
                <c:pt idx="2">
                  <c:v>3.1760912590556813</c:v>
                </c:pt>
                <c:pt idx="3">
                  <c:v>3.3010299956639813</c:v>
                </c:pt>
                <c:pt idx="4">
                  <c:v>3.3979400086720375</c:v>
                </c:pt>
                <c:pt idx="5">
                  <c:v>3.4771212547196626</c:v>
                </c:pt>
                <c:pt idx="6">
                  <c:v>3.5440680443502757</c:v>
                </c:pt>
                <c:pt idx="7">
                  <c:v>3.6020599913279625</c:v>
                </c:pt>
                <c:pt idx="8">
                  <c:v>3.6532125137753435</c:v>
                </c:pt>
                <c:pt idx="9">
                  <c:v>3.6989700043360187</c:v>
                </c:pt>
                <c:pt idx="10">
                  <c:v>3.7403626894942437</c:v>
                </c:pt>
                <c:pt idx="11">
                  <c:v>3.7781512503836434</c:v>
                </c:pt>
                <c:pt idx="12">
                  <c:v>3.8129133566428557</c:v>
                </c:pt>
                <c:pt idx="13">
                  <c:v>3.8450980400142569</c:v>
                </c:pt>
                <c:pt idx="14">
                  <c:v>3.8750612633917001</c:v>
                </c:pt>
                <c:pt idx="15">
                  <c:v>3.9030899869919438</c:v>
                </c:pt>
                <c:pt idx="16">
                  <c:v>3.9294189257142929</c:v>
                </c:pt>
                <c:pt idx="17">
                  <c:v>3.9542425094393248</c:v>
                </c:pt>
                <c:pt idx="18">
                  <c:v>3.9777236052888476</c:v>
                </c:pt>
                <c:pt idx="19">
                  <c:v>4</c:v>
                </c:pt>
                <c:pt idx="20">
                  <c:v>4.0211892990699383</c:v>
                </c:pt>
                <c:pt idx="21">
                  <c:v>4.0413926851582254</c:v>
                </c:pt>
                <c:pt idx="22">
                  <c:v>4.0606978403536118</c:v>
                </c:pt>
                <c:pt idx="23">
                  <c:v>4.0791812460476251</c:v>
                </c:pt>
                <c:pt idx="24">
                  <c:v>4.0969100130080562</c:v>
                </c:pt>
                <c:pt idx="25">
                  <c:v>4.1139433523068369</c:v>
                </c:pt>
                <c:pt idx="26">
                  <c:v>4.1303337684950066</c:v>
                </c:pt>
                <c:pt idx="27">
                  <c:v>4.1461280356782382</c:v>
                </c:pt>
                <c:pt idx="28">
                  <c:v>4.1613680022349753</c:v>
                </c:pt>
                <c:pt idx="29">
                  <c:v>4.1760912590556813</c:v>
                </c:pt>
                <c:pt idx="30">
                  <c:v>4.1903316981702918</c:v>
                </c:pt>
                <c:pt idx="31">
                  <c:v>4.204119982655925</c:v>
                </c:pt>
                <c:pt idx="32">
                  <c:v>4.2174839442139067</c:v>
                </c:pt>
                <c:pt idx="33">
                  <c:v>4.2304489213782741</c:v>
                </c:pt>
                <c:pt idx="34">
                  <c:v>4.2430380486862944</c:v>
                </c:pt>
                <c:pt idx="35">
                  <c:v>4.2552725051033065</c:v>
                </c:pt>
                <c:pt idx="36">
                  <c:v>4.2671717284030137</c:v>
                </c:pt>
                <c:pt idx="37">
                  <c:v>4.2787536009528289</c:v>
                </c:pt>
                <c:pt idx="38">
                  <c:v>4.2900346113625183</c:v>
                </c:pt>
                <c:pt idx="39">
                  <c:v>4.3010299956639813</c:v>
                </c:pt>
                <c:pt idx="40">
                  <c:v>4.3117538610557542</c:v>
                </c:pt>
                <c:pt idx="41">
                  <c:v>4.3222192947339195</c:v>
                </c:pt>
                <c:pt idx="42">
                  <c:v>4.3324384599156049</c:v>
                </c:pt>
                <c:pt idx="43">
                  <c:v>4.3424226808222066</c:v>
                </c:pt>
                <c:pt idx="44">
                  <c:v>4.3521825181113627</c:v>
                </c:pt>
                <c:pt idx="45">
                  <c:v>4.3617278360175931</c:v>
                </c:pt>
                <c:pt idx="46">
                  <c:v>4.3710678622717358</c:v>
                </c:pt>
                <c:pt idx="47">
                  <c:v>4.3802112417116064</c:v>
                </c:pt>
                <c:pt idx="48">
                  <c:v>4.3891660843645326</c:v>
                </c:pt>
                <c:pt idx="49">
                  <c:v>4.3979400086720375</c:v>
                </c:pt>
                <c:pt idx="50">
                  <c:v>4.4065401804339555</c:v>
                </c:pt>
                <c:pt idx="51">
                  <c:v>4.4149733479708182</c:v>
                </c:pt>
                <c:pt idx="52">
                  <c:v>4.4232458739368079</c:v>
                </c:pt>
                <c:pt idx="53">
                  <c:v>4.4313637641589869</c:v>
                </c:pt>
                <c:pt idx="54">
                  <c:v>4.4393326938302629</c:v>
                </c:pt>
                <c:pt idx="55">
                  <c:v>4.4471580313422194</c:v>
                </c:pt>
                <c:pt idx="56">
                  <c:v>4.4548448600085102</c:v>
                </c:pt>
                <c:pt idx="57">
                  <c:v>4.4623979978989565</c:v>
                </c:pt>
                <c:pt idx="58">
                  <c:v>4.4698220159781634</c:v>
                </c:pt>
                <c:pt idx="59">
                  <c:v>4.4771212547196626</c:v>
                </c:pt>
                <c:pt idx="60">
                  <c:v>4.4842998393467859</c:v>
                </c:pt>
                <c:pt idx="61">
                  <c:v>4.4913616938342731</c:v>
                </c:pt>
                <c:pt idx="62">
                  <c:v>4.4983105537896009</c:v>
                </c:pt>
                <c:pt idx="63">
                  <c:v>4.5051499783199063</c:v>
                </c:pt>
                <c:pt idx="64">
                  <c:v>4.5118833609788744</c:v>
                </c:pt>
                <c:pt idx="65">
                  <c:v>4.5185139398778871</c:v>
                </c:pt>
                <c:pt idx="66">
                  <c:v>4.5250448070368456</c:v>
                </c:pt>
                <c:pt idx="67">
                  <c:v>4.5314789170422554</c:v>
                </c:pt>
                <c:pt idx="68">
                  <c:v>4.5378190950732744</c:v>
                </c:pt>
                <c:pt idx="69">
                  <c:v>4.5440680443502757</c:v>
                </c:pt>
                <c:pt idx="70">
                  <c:v>4.5502283530550942</c:v>
                </c:pt>
                <c:pt idx="71">
                  <c:v>4.5563025007672868</c:v>
                </c:pt>
                <c:pt idx="72">
                  <c:v>4.5622928644564746</c:v>
                </c:pt>
                <c:pt idx="73">
                  <c:v>4.568201724066995</c:v>
                </c:pt>
                <c:pt idx="74">
                  <c:v>4.5740312677277188</c:v>
                </c:pt>
                <c:pt idx="75">
                  <c:v>4.5797835966168101</c:v>
                </c:pt>
                <c:pt idx="76">
                  <c:v>4.585460729508501</c:v>
                </c:pt>
                <c:pt idx="77">
                  <c:v>4.5910646070264995</c:v>
                </c:pt>
                <c:pt idx="78">
                  <c:v>4.5965970956264606</c:v>
                </c:pt>
                <c:pt idx="79">
                  <c:v>4.6020599913279625</c:v>
                </c:pt>
                <c:pt idx="80">
                  <c:v>4.6074550232146683</c:v>
                </c:pt>
                <c:pt idx="81">
                  <c:v>4.6127838567197355</c:v>
                </c:pt>
                <c:pt idx="82">
                  <c:v>4.6180480967120925</c:v>
                </c:pt>
                <c:pt idx="83">
                  <c:v>4.6232492903979008</c:v>
                </c:pt>
                <c:pt idx="84">
                  <c:v>4.6283889300503116</c:v>
                </c:pt>
                <c:pt idx="85">
                  <c:v>4.6334684555795862</c:v>
                </c:pt>
                <c:pt idx="86">
                  <c:v>4.638489256954637</c:v>
                </c:pt>
                <c:pt idx="87">
                  <c:v>4.6434526764861879</c:v>
                </c:pt>
                <c:pt idx="88">
                  <c:v>4.648360010980932</c:v>
                </c:pt>
                <c:pt idx="89">
                  <c:v>4.653212513775344</c:v>
                </c:pt>
                <c:pt idx="90">
                  <c:v>4.6580113966571126</c:v>
                </c:pt>
                <c:pt idx="91">
                  <c:v>4.6627578316815743</c:v>
                </c:pt>
                <c:pt idx="92">
                  <c:v>4.6674529528899535</c:v>
                </c:pt>
                <c:pt idx="93">
                  <c:v>4.6720978579357171</c:v>
                </c:pt>
                <c:pt idx="94">
                  <c:v>4.6766936096248664</c:v>
                </c:pt>
                <c:pt idx="95">
                  <c:v>4.6812412373755876</c:v>
                </c:pt>
                <c:pt idx="96">
                  <c:v>4.685741738602264</c:v>
                </c:pt>
                <c:pt idx="97">
                  <c:v>4.6901960800285138</c:v>
                </c:pt>
                <c:pt idx="98">
                  <c:v>4.6946051989335684</c:v>
                </c:pt>
                <c:pt idx="99">
                  <c:v>4.6989700043360187</c:v>
                </c:pt>
              </c:numCache>
            </c:numRef>
          </c:xVal>
          <c:yVal>
            <c:numRef>
              <c:f>Critical!$E$6:$E$105</c:f>
              <c:numCache>
                <c:formatCode>General</c:formatCode>
                <c:ptCount val="100"/>
                <c:pt idx="0">
                  <c:v>-0.3010299956639812</c:v>
                </c:pt>
                <c:pt idx="1">
                  <c:v>0</c:v>
                </c:pt>
                <c:pt idx="2">
                  <c:v>0.17609125905568124</c:v>
                </c:pt>
                <c:pt idx="3">
                  <c:v>0.3010299956639812</c:v>
                </c:pt>
                <c:pt idx="4">
                  <c:v>0.3979400086720376</c:v>
                </c:pt>
                <c:pt idx="5">
                  <c:v>0.47712125471966244</c:v>
                </c:pt>
                <c:pt idx="6">
                  <c:v>0.54406804435027567</c:v>
                </c:pt>
                <c:pt idx="7">
                  <c:v>0.6020599913279624</c:v>
                </c:pt>
                <c:pt idx="8">
                  <c:v>0.65321251377534373</c:v>
                </c:pt>
                <c:pt idx="9">
                  <c:v>0.69897000433601886</c:v>
                </c:pt>
                <c:pt idx="10">
                  <c:v>0.74036268949424389</c:v>
                </c:pt>
                <c:pt idx="11">
                  <c:v>0.77815125038364363</c:v>
                </c:pt>
                <c:pt idx="12">
                  <c:v>0.81291335664285558</c:v>
                </c:pt>
                <c:pt idx="13">
                  <c:v>0.84509804001425681</c:v>
                </c:pt>
                <c:pt idx="14">
                  <c:v>0.87506126339170009</c:v>
                </c:pt>
                <c:pt idx="15">
                  <c:v>0.90308998699194354</c:v>
                </c:pt>
                <c:pt idx="16">
                  <c:v>0.92941892571429274</c:v>
                </c:pt>
                <c:pt idx="17">
                  <c:v>0.9542425094393252</c:v>
                </c:pt>
                <c:pt idx="18">
                  <c:v>1.0340782353277029</c:v>
                </c:pt>
                <c:pt idx="19">
                  <c:v>1.1098179773456205</c:v>
                </c:pt>
                <c:pt idx="20">
                  <c:v>1.1818615941834094</c:v>
                </c:pt>
                <c:pt idx="21">
                  <c:v>1.2505531068835858</c:v>
                </c:pt>
                <c:pt idx="22">
                  <c:v>1.3161906345478998</c:v>
                </c:pt>
                <c:pt idx="23">
                  <c:v>1.3790342139075447</c:v>
                </c:pt>
                <c:pt idx="24">
                  <c:v>1.4393120215730122</c:v>
                </c:pt>
                <c:pt idx="25">
                  <c:v>1.4972253751888651</c:v>
                </c:pt>
                <c:pt idx="26">
                  <c:v>1.5529527902286411</c:v>
                </c:pt>
                <c:pt idx="27">
                  <c:v>1.6066532986516293</c:v>
                </c:pt>
                <c:pt idx="28">
                  <c:v>1.6584691849445352</c:v>
                </c:pt>
                <c:pt idx="29">
                  <c:v>1.7085282581349366</c:v>
                </c:pt>
                <c:pt idx="30">
                  <c:v>1.7569457511246109</c:v>
                </c:pt>
                <c:pt idx="31">
                  <c:v>1.8038259183757643</c:v>
                </c:pt>
                <c:pt idx="32">
                  <c:v>1.8492633876729017</c:v>
                </c:pt>
                <c:pt idx="33">
                  <c:v>1.8933443100317517</c:v>
                </c:pt>
                <c:pt idx="34">
                  <c:v>1.9361473428790212</c:v>
                </c:pt>
                <c:pt idx="35">
                  <c:v>1.9777444946968605</c:v>
                </c:pt>
                <c:pt idx="36">
                  <c:v>2.0182018539158673</c:v>
                </c:pt>
                <c:pt idx="37">
                  <c:v>2.0575802205852383</c:v>
                </c:pt>
                <c:pt idx="38">
                  <c:v>2.095935655978181</c:v>
                </c:pt>
                <c:pt idx="39">
                  <c:v>2.133319962603156</c:v>
                </c:pt>
                <c:pt idx="40">
                  <c:v>2.1697811049351854</c:v>
                </c:pt>
                <c:pt idx="41">
                  <c:v>2.2053635794409461</c:v>
                </c:pt>
                <c:pt idx="42">
                  <c:v>2.2401087410586777</c:v>
                </c:pt>
                <c:pt idx="43">
                  <c:v>2.274055092141122</c:v>
                </c:pt>
                <c:pt idx="44">
                  <c:v>2.3072385389242527</c:v>
                </c:pt>
                <c:pt idx="45">
                  <c:v>2.3396926198054357</c:v>
                </c:pt>
                <c:pt idx="46">
                  <c:v>2.371448709069524</c:v>
                </c:pt>
                <c:pt idx="47">
                  <c:v>2.4025361991650809</c:v>
                </c:pt>
                <c:pt idx="48">
                  <c:v>2.4329826641850305</c:v>
                </c:pt>
                <c:pt idx="49">
                  <c:v>2.4628140068305475</c:v>
                </c:pt>
                <c:pt idx="50">
                  <c:v>2.4920545908210676</c:v>
                </c:pt>
                <c:pt idx="51">
                  <c:v>2.5207273604464016</c:v>
                </c:pt>
                <c:pt idx="52">
                  <c:v>2.5488539487307671</c:v>
                </c:pt>
                <c:pt idx="53">
                  <c:v>2.5764547754861771</c:v>
                </c:pt>
                <c:pt idx="54">
                  <c:v>2.603549136368513</c:v>
                </c:pt>
                <c:pt idx="55">
                  <c:v>2.6301552839091658</c:v>
                </c:pt>
                <c:pt idx="56">
                  <c:v>2.656290501374555</c:v>
                </c:pt>
                <c:pt idx="57">
                  <c:v>2.6819711702020714</c:v>
                </c:pt>
                <c:pt idx="58">
                  <c:v>2.7072128316713751</c:v>
                </c:pt>
                <c:pt idx="59">
                  <c:v>2.7320302433924728</c:v>
                </c:pt>
                <c:pt idx="60">
                  <c:v>2.756437431124692</c:v>
                </c:pt>
                <c:pt idx="61">
                  <c:v>2.7804477363821474</c:v>
                </c:pt>
                <c:pt idx="62">
                  <c:v>2.8040738602302619</c:v>
                </c:pt>
                <c:pt idx="63">
                  <c:v>2.8273279036333006</c:v>
                </c:pt>
                <c:pt idx="64">
                  <c:v>2.8502214046737935</c:v>
                </c:pt>
                <c:pt idx="65">
                  <c:v>2.8727653729304379</c:v>
                </c:pt>
                <c:pt idx="66">
                  <c:v>2.8949703212708942</c:v>
                </c:pt>
                <c:pt idx="67">
                  <c:v>2.9168462952892877</c:v>
                </c:pt>
                <c:pt idx="68">
                  <c:v>2.9384029005947525</c:v>
                </c:pt>
                <c:pt idx="69">
                  <c:v>2.9596493281365568</c:v>
                </c:pt>
                <c:pt idx="70">
                  <c:v>2.9805943777329396</c:v>
                </c:pt>
                <c:pt idx="71">
                  <c:v>3.0012464799543968</c:v>
                </c:pt>
                <c:pt idx="72">
                  <c:v>3.0216137164976349</c:v>
                </c:pt>
                <c:pt idx="73">
                  <c:v>3.0417038391734028</c:v>
                </c:pt>
                <c:pt idx="74">
                  <c:v>3.0615242876198643</c:v>
                </c:pt>
                <c:pt idx="75">
                  <c:v>3.0810822058427743</c:v>
                </c:pt>
                <c:pt idx="76">
                  <c:v>3.1003844576745223</c:v>
                </c:pt>
                <c:pt idx="77">
                  <c:v>3.119437641235717</c:v>
                </c:pt>
                <c:pt idx="78">
                  <c:v>3.1382481024755848</c:v>
                </c:pt>
                <c:pt idx="79">
                  <c:v>3.1568219478606925</c:v>
                </c:pt>
                <c:pt idx="80">
                  <c:v>3.1751650562754929</c:v>
                </c:pt>
                <c:pt idx="81">
                  <c:v>3.1932830901927214</c:v>
                </c:pt>
                <c:pt idx="82">
                  <c:v>3.2111815061667355</c:v>
                </c:pt>
                <c:pt idx="83">
                  <c:v>3.2288655646984821</c:v>
                </c:pt>
                <c:pt idx="84">
                  <c:v>3.2463403395166797</c:v>
                </c:pt>
                <c:pt idx="85">
                  <c:v>3.2636107263162142</c:v>
                </c:pt>
                <c:pt idx="86">
                  <c:v>3.2806814509913873</c:v>
                </c:pt>
                <c:pt idx="87">
                  <c:v>3.2975570773986576</c:v>
                </c:pt>
                <c:pt idx="88">
                  <c:v>3.3142420146807878</c:v>
                </c:pt>
                <c:pt idx="89">
                  <c:v>3.3307405241817887</c:v>
                </c:pt>
                <c:pt idx="90">
                  <c:v>3.3470567259798027</c:v>
                </c:pt>
                <c:pt idx="91">
                  <c:v>3.3631946050629722</c:v>
                </c:pt>
                <c:pt idx="92">
                  <c:v>3.3791580171714632</c:v>
                </c:pt>
                <c:pt idx="93">
                  <c:v>3.3949506943270595</c:v>
                </c:pt>
                <c:pt idx="94">
                  <c:v>3.4105762500701666</c:v>
                </c:pt>
                <c:pt idx="95">
                  <c:v>3.4260381844226169</c:v>
                </c:pt>
                <c:pt idx="96">
                  <c:v>3.441339888593316</c:v>
                </c:pt>
                <c:pt idx="97">
                  <c:v>3.4564846494425669</c:v>
                </c:pt>
                <c:pt idx="98">
                  <c:v>3.4714756537197546</c:v>
                </c:pt>
                <c:pt idx="99">
                  <c:v>3.4863159920880835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150768"/>
        <c:axId val="388146456"/>
      </c:scatterChart>
      <c:valAx>
        <c:axId val="388150768"/>
        <c:scaling>
          <c:orientation val="minMax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Log(MWt)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88146456"/>
        <c:crosses val="autoZero"/>
        <c:crossBetween val="midCat"/>
      </c:valAx>
      <c:valAx>
        <c:axId val="388146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Log(Viscosity)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88150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561974</xdr:colOff>
      <xdr:row>2</xdr:row>
      <xdr:rowOff>42862</xdr:rowOff>
    </xdr:from>
    <xdr:to>
      <xdr:col>15</xdr:col>
      <xdr:colOff>19049</xdr:colOff>
      <xdr:row>16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6</xdr:row>
      <xdr:rowOff>123825</xdr:rowOff>
    </xdr:from>
    <xdr:to>
      <xdr:col>14</xdr:col>
      <xdr:colOff>161925</xdr:colOff>
      <xdr:row>22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5"/>
  <sheetViews>
    <sheetView tabSelected="1" workbookViewId="0">
      <selection activeCell="L22" sqref="L22"/>
    </sheetView>
  </sheetViews>
  <sheetFormatPr defaultRowHeight="14.4" x14ac:dyDescent="0.3"/>
  <cols>
    <col min="3" max="4" width="12" bestFit="1" customWidth="1"/>
    <col min="6" max="6" width="11" bestFit="1" customWidth="1"/>
    <col min="7" max="7" width="12" bestFit="1" customWidth="1"/>
    <col min="11" max="11" width="13.109375" customWidth="1"/>
  </cols>
  <sheetData>
    <row r="1" spans="2:7" x14ac:dyDescent="0.3">
      <c r="B1" t="s">
        <v>0</v>
      </c>
      <c r="C1" s="1">
        <v>50000</v>
      </c>
      <c r="D1" t="s">
        <v>24</v>
      </c>
      <c r="E1" s="1">
        <v>100000</v>
      </c>
    </row>
    <row r="2" spans="2:7" x14ac:dyDescent="0.3">
      <c r="B2" t="s">
        <v>2</v>
      </c>
      <c r="C2" s="1">
        <v>10000</v>
      </c>
      <c r="D2" t="s">
        <v>25</v>
      </c>
      <c r="E2" s="1">
        <v>5000</v>
      </c>
      <c r="F2" t="s">
        <v>27</v>
      </c>
      <c r="G2" s="1">
        <v>0.5</v>
      </c>
    </row>
    <row r="3" spans="2:7" x14ac:dyDescent="0.3">
      <c r="B3" t="s">
        <v>1</v>
      </c>
      <c r="C3" s="1">
        <v>1</v>
      </c>
      <c r="D3" t="s">
        <v>26</v>
      </c>
      <c r="E3" s="1">
        <v>0.4</v>
      </c>
    </row>
    <row r="4" spans="2:7" x14ac:dyDescent="0.3">
      <c r="C4" t="s">
        <v>5</v>
      </c>
      <c r="D4" t="s">
        <v>6</v>
      </c>
      <c r="E4" t="s">
        <v>7</v>
      </c>
      <c r="G4" t="s">
        <v>28</v>
      </c>
    </row>
    <row r="5" spans="2:7" x14ac:dyDescent="0.3">
      <c r="B5" t="s">
        <v>13</v>
      </c>
      <c r="C5" s="2">
        <f>SUM(C6:C105)</f>
        <v>15.06585773268095</v>
      </c>
      <c r="D5" s="2">
        <f>SUM(D6:D105)</f>
        <v>916916.08522165241</v>
      </c>
      <c r="E5" s="2">
        <f>SUM(E6:E105)</f>
        <v>60474265073.09137</v>
      </c>
      <c r="G5" s="2">
        <f>SUM(G6:G105)</f>
        <v>233027758.1170553</v>
      </c>
    </row>
    <row r="6" spans="2:7" x14ac:dyDescent="0.3">
      <c r="B6">
        <v>2000</v>
      </c>
      <c r="C6" s="2">
        <f t="shared" ref="C6:C37" si="0">IF(B6&gt;=Peak,EXP(-(((B6-Peak)/(Width*(1+Tail)))^2)),EXP(-(((B6-Peak)/Width)^2)))+Height*EXP((-(((B6-Extra_Peak)/Extra_Width)^2)))</f>
        <v>9.859505575991516E-11</v>
      </c>
      <c r="D6" s="2">
        <f t="shared" ref="D6:D37" si="1">C6*B6</f>
        <v>1.9719011151983033E-7</v>
      </c>
      <c r="E6" s="2">
        <f t="shared" ref="E6:E37" si="2">C6*B6^2</f>
        <v>3.9438022303966064E-4</v>
      </c>
      <c r="G6" s="2">
        <f t="shared" ref="G6:G37" si="3">C6*B6^(1+a)</f>
        <v>8.8186098769820894E-6</v>
      </c>
    </row>
    <row r="7" spans="2:7" x14ac:dyDescent="0.3">
      <c r="B7">
        <v>4000</v>
      </c>
      <c r="C7" s="2">
        <f t="shared" si="0"/>
        <v>6.4614317731061311E-10</v>
      </c>
      <c r="D7" s="2">
        <f t="shared" si="1"/>
        <v>2.5845727092424524E-6</v>
      </c>
      <c r="E7" s="2">
        <f t="shared" si="2"/>
        <v>1.0338290836969809E-2</v>
      </c>
      <c r="G7" s="2">
        <f t="shared" si="3"/>
        <v>1.6346273079036541E-4</v>
      </c>
    </row>
    <row r="8" spans="2:7" x14ac:dyDescent="0.3">
      <c r="B8">
        <v>6000</v>
      </c>
      <c r="C8" s="2">
        <f t="shared" si="0"/>
        <v>3.90893843426485E-9</v>
      </c>
      <c r="D8" s="2">
        <f t="shared" si="1"/>
        <v>2.34536306055891E-5</v>
      </c>
      <c r="E8" s="2">
        <f t="shared" si="2"/>
        <v>0.1407217836335346</v>
      </c>
      <c r="G8" s="2">
        <f t="shared" si="3"/>
        <v>1.8167104148709412E-3</v>
      </c>
    </row>
    <row r="9" spans="2:7" x14ac:dyDescent="0.3">
      <c r="B9">
        <v>8000</v>
      </c>
      <c r="C9" s="2">
        <f t="shared" si="0"/>
        <v>2.1829577951254781E-8</v>
      </c>
      <c r="D9" s="2">
        <f t="shared" si="1"/>
        <v>1.7463662361003824E-4</v>
      </c>
      <c r="E9" s="2">
        <f t="shared" si="2"/>
        <v>1.3970929888803061</v>
      </c>
      <c r="G9" s="2">
        <f t="shared" si="3"/>
        <v>1.5619974470123624E-2</v>
      </c>
    </row>
    <row r="10" spans="2:7" x14ac:dyDescent="0.3">
      <c r="B10">
        <v>10000</v>
      </c>
      <c r="C10" s="2">
        <f t="shared" si="0"/>
        <v>1.1253517471925912E-7</v>
      </c>
      <c r="D10" s="2">
        <f t="shared" si="1"/>
        <v>1.1253517471925911E-3</v>
      </c>
      <c r="E10" s="2">
        <f t="shared" si="2"/>
        <v>11.253517471925912</v>
      </c>
      <c r="G10" s="2">
        <f t="shared" si="3"/>
        <v>0.11253517471925926</v>
      </c>
    </row>
    <row r="11" spans="2:7" x14ac:dyDescent="0.3">
      <c r="B11">
        <v>12000</v>
      </c>
      <c r="C11" s="2">
        <f t="shared" si="0"/>
        <v>5.3553478027931087E-7</v>
      </c>
      <c r="D11" s="2">
        <f t="shared" si="1"/>
        <v>6.42641736335173E-3</v>
      </c>
      <c r="E11" s="2">
        <f t="shared" si="2"/>
        <v>77.117008360220765</v>
      </c>
      <c r="G11" s="2">
        <f t="shared" si="3"/>
        <v>0.70397875077012184</v>
      </c>
    </row>
    <row r="12" spans="2:7" x14ac:dyDescent="0.3">
      <c r="B12">
        <v>14000</v>
      </c>
      <c r="C12" s="2">
        <f t="shared" si="0"/>
        <v>2.3525752000097709E-6</v>
      </c>
      <c r="D12" s="2">
        <f t="shared" si="1"/>
        <v>3.2936052800136791E-2</v>
      </c>
      <c r="E12" s="2">
        <f t="shared" si="2"/>
        <v>461.10473920191509</v>
      </c>
      <c r="G12" s="2">
        <f t="shared" si="3"/>
        <v>3.8970463221198157</v>
      </c>
    </row>
    <row r="13" spans="2:7" x14ac:dyDescent="0.3">
      <c r="B13">
        <v>16000</v>
      </c>
      <c r="C13" s="2">
        <f t="shared" si="0"/>
        <v>9.5401628730792476E-6</v>
      </c>
      <c r="D13" s="2">
        <f t="shared" si="1"/>
        <v>0.15264260596926796</v>
      </c>
      <c r="E13" s="2">
        <f t="shared" si="2"/>
        <v>2442.2816955082876</v>
      </c>
      <c r="G13" s="2">
        <f t="shared" si="3"/>
        <v>19.307932113860026</v>
      </c>
    </row>
    <row r="14" spans="2:7" x14ac:dyDescent="0.3">
      <c r="B14">
        <v>18000</v>
      </c>
      <c r="C14" s="2">
        <f t="shared" si="0"/>
        <v>3.5712849641635144E-5</v>
      </c>
      <c r="D14" s="2">
        <f t="shared" si="1"/>
        <v>0.64283129354943258</v>
      </c>
      <c r="E14" s="2">
        <f t="shared" si="2"/>
        <v>11570.963283889787</v>
      </c>
      <c r="G14" s="2">
        <f t="shared" si="3"/>
        <v>86.244868226439252</v>
      </c>
    </row>
    <row r="15" spans="2:7" x14ac:dyDescent="0.3">
      <c r="B15">
        <v>20000</v>
      </c>
      <c r="C15" s="2">
        <f t="shared" si="0"/>
        <v>1.2340980408667956E-4</v>
      </c>
      <c r="D15" s="2">
        <f t="shared" si="1"/>
        <v>2.4681960817335913</v>
      </c>
      <c r="E15" s="2">
        <f t="shared" si="2"/>
        <v>49363.921634671824</v>
      </c>
      <c r="G15" s="2">
        <f t="shared" si="3"/>
        <v>349.05563733837727</v>
      </c>
    </row>
    <row r="16" spans="2:7" x14ac:dyDescent="0.3">
      <c r="B16">
        <v>22000</v>
      </c>
      <c r="C16" s="2">
        <f t="shared" si="0"/>
        <v>3.9366904065507862E-4</v>
      </c>
      <c r="D16" s="2">
        <f t="shared" si="1"/>
        <v>8.6607188944117297</v>
      </c>
      <c r="E16" s="2">
        <f t="shared" si="2"/>
        <v>190535.81567705804</v>
      </c>
      <c r="G16" s="2">
        <f t="shared" si="3"/>
        <v>1284.5922072379419</v>
      </c>
    </row>
    <row r="17" spans="2:13" x14ac:dyDescent="0.3">
      <c r="B17">
        <v>24000</v>
      </c>
      <c r="C17" s="2">
        <f t="shared" si="0"/>
        <v>1.1592291739045903E-3</v>
      </c>
      <c r="D17" s="2">
        <f t="shared" si="1"/>
        <v>27.821500173710167</v>
      </c>
      <c r="E17" s="2">
        <f t="shared" si="2"/>
        <v>667716.00416904397</v>
      </c>
      <c r="G17" s="2">
        <f t="shared" si="3"/>
        <v>4310.0882735714458</v>
      </c>
    </row>
    <row r="18" spans="2:13" x14ac:dyDescent="0.3">
      <c r="B18">
        <v>26000</v>
      </c>
      <c r="C18" s="2">
        <f t="shared" si="0"/>
        <v>3.1511115984444414E-3</v>
      </c>
      <c r="D18" s="2">
        <f t="shared" si="1"/>
        <v>81.92890155955547</v>
      </c>
      <c r="E18" s="2">
        <f t="shared" si="2"/>
        <v>2130151.4405484423</v>
      </c>
      <c r="G18" s="2">
        <f t="shared" si="3"/>
        <v>13210.638428162281</v>
      </c>
      <c r="H18" s="3" t="s">
        <v>9</v>
      </c>
      <c r="I18" s="3" t="s">
        <v>10</v>
      </c>
      <c r="J18" s="3" t="s">
        <v>11</v>
      </c>
      <c r="K18" s="3"/>
      <c r="L18" s="3" t="s">
        <v>29</v>
      </c>
      <c r="M18" s="3"/>
    </row>
    <row r="19" spans="2:13" x14ac:dyDescent="0.3">
      <c r="B19">
        <v>28000</v>
      </c>
      <c r="C19" s="2">
        <f t="shared" si="0"/>
        <v>7.9070540515934346E-3</v>
      </c>
      <c r="D19" s="2">
        <f t="shared" si="1"/>
        <v>221.39751344461618</v>
      </c>
      <c r="E19" s="2">
        <f t="shared" si="2"/>
        <v>6199130.3764492525</v>
      </c>
      <c r="G19" s="2">
        <f t="shared" si="3"/>
        <v>37046.889894630222</v>
      </c>
      <c r="H19" s="3" t="s">
        <v>3</v>
      </c>
      <c r="I19" s="3" t="s">
        <v>4</v>
      </c>
      <c r="J19" s="3" t="s">
        <v>8</v>
      </c>
      <c r="K19" s="3"/>
      <c r="L19" s="3" t="s">
        <v>30</v>
      </c>
      <c r="M19" s="3"/>
    </row>
    <row r="20" spans="2:13" x14ac:dyDescent="0.3">
      <c r="B20">
        <v>30000</v>
      </c>
      <c r="C20" s="2">
        <f t="shared" si="0"/>
        <v>1.8315638888734179E-2</v>
      </c>
      <c r="D20" s="2">
        <f t="shared" si="1"/>
        <v>549.46916666202537</v>
      </c>
      <c r="E20" s="2">
        <f t="shared" si="2"/>
        <v>16484074.999860762</v>
      </c>
      <c r="G20" s="2">
        <f t="shared" si="3"/>
        <v>95170.85138511585</v>
      </c>
      <c r="H20" s="4">
        <f>D5/C5</f>
        <v>60860.529914116501</v>
      </c>
      <c r="I20" s="4">
        <f>E5/D5</f>
        <v>65953.979920062702</v>
      </c>
      <c r="J20" s="5">
        <f>I20/H20</f>
        <v>1.0836905300222301</v>
      </c>
      <c r="K20" s="3"/>
      <c r="L20" s="4">
        <f>(G5/D5)^(1/a)</f>
        <v>64588.638655738825</v>
      </c>
      <c r="M20" s="3"/>
    </row>
    <row r="21" spans="2:13" x14ac:dyDescent="0.3">
      <c r="B21">
        <v>32000</v>
      </c>
      <c r="C21" s="2">
        <f t="shared" si="0"/>
        <v>3.9163895098987066E-2</v>
      </c>
      <c r="D21" s="2">
        <f t="shared" si="1"/>
        <v>1253.244643167586</v>
      </c>
      <c r="E21" s="2">
        <f t="shared" si="2"/>
        <v>40103828.581362754</v>
      </c>
      <c r="G21" s="2">
        <f t="shared" si="3"/>
        <v>224187.21716481505</v>
      </c>
    </row>
    <row r="22" spans="2:13" x14ac:dyDescent="0.3">
      <c r="B22">
        <v>34000</v>
      </c>
      <c r="C22" s="2">
        <f t="shared" si="0"/>
        <v>7.7304740443299713E-2</v>
      </c>
      <c r="D22" s="2">
        <f t="shared" si="1"/>
        <v>2628.3611750721902</v>
      </c>
      <c r="E22" s="2">
        <f t="shared" si="2"/>
        <v>89364279.952454463</v>
      </c>
      <c r="G22" s="2">
        <f t="shared" si="3"/>
        <v>484645.85406801326</v>
      </c>
    </row>
    <row r="23" spans="2:13" x14ac:dyDescent="0.3">
      <c r="B23">
        <v>36000</v>
      </c>
      <c r="C23" s="2">
        <f t="shared" si="0"/>
        <v>0.14085842092104503</v>
      </c>
      <c r="D23" s="2">
        <f t="shared" si="1"/>
        <v>5070.9031531576211</v>
      </c>
      <c r="E23" s="2">
        <f t="shared" si="2"/>
        <v>182552513.51367435</v>
      </c>
      <c r="G23" s="2">
        <f t="shared" si="3"/>
        <v>962136.22548646596</v>
      </c>
      <c r="I23" s="3" t="s">
        <v>31</v>
      </c>
    </row>
    <row r="24" spans="2:13" x14ac:dyDescent="0.3">
      <c r="B24">
        <v>38000</v>
      </c>
      <c r="C24" s="2">
        <f t="shared" si="0"/>
        <v>0.23692775868212176</v>
      </c>
      <c r="D24" s="2">
        <f t="shared" si="1"/>
        <v>9003.2548299206264</v>
      </c>
      <c r="E24" s="2">
        <f t="shared" si="2"/>
        <v>342123683.53698385</v>
      </c>
      <c r="G24" s="2">
        <f t="shared" si="3"/>
        <v>1755057.4652228863</v>
      </c>
      <c r="I24" s="3" t="s">
        <v>33</v>
      </c>
    </row>
    <row r="25" spans="2:13" x14ac:dyDescent="0.3">
      <c r="B25">
        <v>40000</v>
      </c>
      <c r="C25" s="2">
        <f t="shared" si="0"/>
        <v>0.36787944117144233</v>
      </c>
      <c r="D25" s="2">
        <f t="shared" si="1"/>
        <v>14715.177646857694</v>
      </c>
      <c r="E25" s="2">
        <f t="shared" si="2"/>
        <v>588607105.87430775</v>
      </c>
      <c r="G25" s="2">
        <f t="shared" si="3"/>
        <v>2943035.5293715331</v>
      </c>
      <c r="I25" s="3" t="s">
        <v>32</v>
      </c>
    </row>
    <row r="26" spans="2:13" x14ac:dyDescent="0.3">
      <c r="B26">
        <v>42000</v>
      </c>
      <c r="C26" s="2">
        <f t="shared" si="0"/>
        <v>0.52729242404304855</v>
      </c>
      <c r="D26" s="2">
        <f t="shared" si="1"/>
        <v>22146.281809808039</v>
      </c>
      <c r="E26" s="2">
        <f t="shared" si="2"/>
        <v>930143836.01193762</v>
      </c>
      <c r="G26" s="2">
        <f t="shared" si="3"/>
        <v>4538637.187083385</v>
      </c>
    </row>
    <row r="27" spans="2:13" x14ac:dyDescent="0.3">
      <c r="B27">
        <v>44000</v>
      </c>
      <c r="C27" s="2">
        <f t="shared" si="0"/>
        <v>0.69767632607103103</v>
      </c>
      <c r="D27" s="2">
        <f t="shared" si="1"/>
        <v>30697.758347125364</v>
      </c>
      <c r="E27" s="2">
        <f t="shared" si="2"/>
        <v>1350701367.2735162</v>
      </c>
      <c r="G27" s="2">
        <f t="shared" si="3"/>
        <v>6439216.1146908477</v>
      </c>
      <c r="I27" s="3" t="s">
        <v>34</v>
      </c>
    </row>
    <row r="28" spans="2:13" x14ac:dyDescent="0.3">
      <c r="B28">
        <v>46000</v>
      </c>
      <c r="C28" s="2">
        <f t="shared" si="0"/>
        <v>0.85214378896621135</v>
      </c>
      <c r="D28" s="2">
        <f t="shared" si="1"/>
        <v>39198.614292445724</v>
      </c>
      <c r="E28" s="2">
        <f t="shared" si="2"/>
        <v>1803136257.4525032</v>
      </c>
      <c r="G28" s="2">
        <f t="shared" si="3"/>
        <v>8407166.1499345079</v>
      </c>
    </row>
    <row r="29" spans="2:13" x14ac:dyDescent="0.3">
      <c r="B29">
        <v>48000</v>
      </c>
      <c r="C29" s="2">
        <f t="shared" si="0"/>
        <v>0.96078943915232318</v>
      </c>
      <c r="D29" s="2">
        <f t="shared" si="1"/>
        <v>46117.893079311514</v>
      </c>
      <c r="E29" s="2">
        <f t="shared" si="2"/>
        <v>2213658867.8069525</v>
      </c>
      <c r="G29" s="2">
        <f t="shared" si="3"/>
        <v>10103924.137660123</v>
      </c>
    </row>
    <row r="30" spans="2:13" x14ac:dyDescent="0.3">
      <c r="B30">
        <v>50000</v>
      </c>
      <c r="C30" s="2">
        <f t="shared" si="0"/>
        <v>1</v>
      </c>
      <c r="D30" s="2">
        <f t="shared" si="1"/>
        <v>50000</v>
      </c>
      <c r="E30" s="2">
        <f t="shared" si="2"/>
        <v>2500000000</v>
      </c>
      <c r="G30" s="2">
        <f t="shared" si="3"/>
        <v>11180339.887498951</v>
      </c>
    </row>
    <row r="31" spans="2:13" x14ac:dyDescent="0.3">
      <c r="B31">
        <v>52000</v>
      </c>
      <c r="C31" s="2">
        <f t="shared" si="0"/>
        <v>0.99004983374916811</v>
      </c>
      <c r="D31" s="2">
        <f t="shared" si="1"/>
        <v>51482.591354956741</v>
      </c>
      <c r="E31" s="2">
        <f t="shared" si="2"/>
        <v>2677094750.4577508</v>
      </c>
      <c r="G31" s="2">
        <f t="shared" si="3"/>
        <v>11739837.096668614</v>
      </c>
    </row>
    <row r="32" spans="2:13" x14ac:dyDescent="0.3">
      <c r="B32">
        <v>54000</v>
      </c>
      <c r="C32" s="2">
        <f t="shared" si="0"/>
        <v>0.96078943915232318</v>
      </c>
      <c r="D32" s="2">
        <f t="shared" si="1"/>
        <v>51882.629714225448</v>
      </c>
      <c r="E32" s="2">
        <f t="shared" si="2"/>
        <v>2801662004.5681744</v>
      </c>
      <c r="G32" s="2">
        <f t="shared" si="3"/>
        <v>12056433.650438461</v>
      </c>
    </row>
    <row r="33" spans="2:7" x14ac:dyDescent="0.3">
      <c r="B33">
        <v>56000</v>
      </c>
      <c r="C33" s="2">
        <f t="shared" si="0"/>
        <v>0.91393118527122819</v>
      </c>
      <c r="D33" s="2">
        <f t="shared" si="1"/>
        <v>51180.146375188779</v>
      </c>
      <c r="E33" s="2">
        <f t="shared" si="2"/>
        <v>2866088197.0105715</v>
      </c>
      <c r="G33" s="2">
        <f t="shared" si="3"/>
        <v>12111433.170653341</v>
      </c>
    </row>
    <row r="34" spans="2:7" x14ac:dyDescent="0.3">
      <c r="B34">
        <v>58000</v>
      </c>
      <c r="C34" s="2">
        <f t="shared" si="0"/>
        <v>0.85214378896621135</v>
      </c>
      <c r="D34" s="2">
        <f t="shared" si="1"/>
        <v>49424.33976004026</v>
      </c>
      <c r="E34" s="2">
        <f t="shared" si="2"/>
        <v>2866611706.082335</v>
      </c>
      <c r="G34" s="2">
        <f t="shared" si="3"/>
        <v>11902957.234297782</v>
      </c>
    </row>
    <row r="35" spans="2:7" x14ac:dyDescent="0.3">
      <c r="B35">
        <v>60000</v>
      </c>
      <c r="C35" s="2">
        <f t="shared" si="0"/>
        <v>0.77880078307140488</v>
      </c>
      <c r="D35" s="2">
        <f t="shared" si="1"/>
        <v>46728.046984284294</v>
      </c>
      <c r="E35" s="2">
        <f t="shared" si="2"/>
        <v>2803682819.0570574</v>
      </c>
      <c r="G35" s="2">
        <f t="shared" si="3"/>
        <v>11445987.178829465</v>
      </c>
    </row>
    <row r="36" spans="2:7" x14ac:dyDescent="0.3">
      <c r="B36">
        <v>62000</v>
      </c>
      <c r="C36" s="2">
        <f t="shared" si="0"/>
        <v>0.69767632607103103</v>
      </c>
      <c r="D36" s="2">
        <f t="shared" si="1"/>
        <v>43255.932216403926</v>
      </c>
      <c r="E36" s="2">
        <f t="shared" si="2"/>
        <v>2681867797.4170432</v>
      </c>
      <c r="G36" s="2">
        <f t="shared" si="3"/>
        <v>10770640.262232695</v>
      </c>
    </row>
    <row r="37" spans="2:7" x14ac:dyDescent="0.3">
      <c r="B37">
        <v>64000</v>
      </c>
      <c r="C37" s="2">
        <f t="shared" si="0"/>
        <v>0.61262639418441611</v>
      </c>
      <c r="D37" s="2">
        <f t="shared" si="1"/>
        <v>39208.089227802629</v>
      </c>
      <c r="E37" s="2">
        <f t="shared" si="2"/>
        <v>2509317710.5793686</v>
      </c>
      <c r="G37" s="2">
        <f t="shared" si="3"/>
        <v>9918949.1730375215</v>
      </c>
    </row>
    <row r="38" spans="2:7" x14ac:dyDescent="0.3">
      <c r="B38">
        <v>66000</v>
      </c>
      <c r="C38" s="2">
        <f t="shared" ref="C38:C69" si="4">IF(B38&gt;=Peak,EXP(-(((B38-Peak)/(Width*(1+Tail)))^2)),EXP(-(((B38-Peak)/Width)^2)))+Height*EXP((-(((B38-Extra_Peak)/Extra_Width)^2)))</f>
        <v>0.52729242404304855</v>
      </c>
      <c r="D38" s="2">
        <f t="shared" ref="D38:D69" si="5">C38*B38</f>
        <v>34801.299986841201</v>
      </c>
      <c r="E38" s="2">
        <f t="shared" ref="E38:E69" si="6">C38*B38^2</f>
        <v>2296885799.1315193</v>
      </c>
      <c r="G38" s="2">
        <f t="shared" ref="G38:G69" si="7">C38*B38^(1+a)</f>
        <v>8940615.847417403</v>
      </c>
    </row>
    <row r="39" spans="2:7" x14ac:dyDescent="0.3">
      <c r="B39">
        <v>68000</v>
      </c>
      <c r="C39" s="2">
        <f t="shared" si="4"/>
        <v>0.44485806622294111</v>
      </c>
      <c r="D39" s="2">
        <f t="shared" si="5"/>
        <v>30250.348503159996</v>
      </c>
      <c r="E39" s="2">
        <f t="shared" si="6"/>
        <v>2057023698.2148798</v>
      </c>
      <c r="G39" s="2">
        <f t="shared" si="7"/>
        <v>7888325.7888007499</v>
      </c>
    </row>
    <row r="40" spans="2:7" x14ac:dyDescent="0.3">
      <c r="B40">
        <v>70000</v>
      </c>
      <c r="C40" s="2">
        <f t="shared" si="4"/>
        <v>0.36787944117144245</v>
      </c>
      <c r="D40" s="2">
        <f t="shared" si="5"/>
        <v>25751.560882000973</v>
      </c>
      <c r="E40" s="2">
        <f t="shared" si="6"/>
        <v>1802609261.740068</v>
      </c>
      <c r="G40" s="2">
        <f t="shared" si="7"/>
        <v>6813222.5965513615</v>
      </c>
    </row>
    <row r="41" spans="2:7" x14ac:dyDescent="0.3">
      <c r="B41">
        <v>72000</v>
      </c>
      <c r="C41" s="2">
        <f t="shared" si="4"/>
        <v>0.29819727942989693</v>
      </c>
      <c r="D41" s="2">
        <f t="shared" si="5"/>
        <v>21470.204118952581</v>
      </c>
      <c r="E41" s="2">
        <f t="shared" si="6"/>
        <v>1545854696.5645857</v>
      </c>
      <c r="G41" s="2">
        <f t="shared" si="7"/>
        <v>5761060.3080928801</v>
      </c>
    </row>
    <row r="42" spans="2:7" x14ac:dyDescent="0.3">
      <c r="B42">
        <v>74000</v>
      </c>
      <c r="C42" s="2">
        <f t="shared" si="4"/>
        <v>0.2369277586828441</v>
      </c>
      <c r="D42" s="2">
        <f t="shared" si="5"/>
        <v>17532.654142530464</v>
      </c>
      <c r="E42" s="2">
        <f t="shared" si="6"/>
        <v>1297416406.5472543</v>
      </c>
      <c r="G42" s="2">
        <f t="shared" si="7"/>
        <v>4769397.5651897145</v>
      </c>
    </row>
    <row r="43" spans="2:7" x14ac:dyDescent="0.3">
      <c r="B43">
        <v>76000</v>
      </c>
      <c r="C43" s="2">
        <f t="shared" si="4"/>
        <v>0.18451952403242727</v>
      </c>
      <c r="D43" s="2">
        <f t="shared" si="5"/>
        <v>14023.483826464473</v>
      </c>
      <c r="E43" s="2">
        <f t="shared" si="6"/>
        <v>1065784770.8112999</v>
      </c>
      <c r="G43" s="2">
        <f t="shared" si="7"/>
        <v>3866007.6947627026</v>
      </c>
    </row>
    <row r="44" spans="2:7" x14ac:dyDescent="0.3">
      <c r="B44">
        <v>78000</v>
      </c>
      <c r="C44" s="2">
        <f t="shared" si="4"/>
        <v>0.14085842248462041</v>
      </c>
      <c r="D44" s="2">
        <f t="shared" si="5"/>
        <v>10986.956953800393</v>
      </c>
      <c r="E44" s="2">
        <f t="shared" si="6"/>
        <v>856982642.39643061</v>
      </c>
      <c r="G44" s="2">
        <f t="shared" si="7"/>
        <v>3068490.0850685071</v>
      </c>
    </row>
    <row r="45" spans="2:7" x14ac:dyDescent="0.3">
      <c r="B45">
        <v>80000</v>
      </c>
      <c r="C45" s="2">
        <f t="shared" si="4"/>
        <v>0.10539926957593422</v>
      </c>
      <c r="D45" s="2">
        <f t="shared" si="5"/>
        <v>8431.9415660747381</v>
      </c>
      <c r="E45" s="2">
        <f t="shared" si="6"/>
        <v>674555325.28597903</v>
      </c>
      <c r="G45" s="2">
        <f t="shared" si="7"/>
        <v>2384913.2239760677</v>
      </c>
    </row>
    <row r="46" spans="2:7" x14ac:dyDescent="0.3">
      <c r="B46">
        <v>82000</v>
      </c>
      <c r="C46" s="2">
        <f t="shared" si="4"/>
        <v>7.7305681473379712E-2</v>
      </c>
      <c r="D46" s="2">
        <f t="shared" si="5"/>
        <v>6339.0658808171365</v>
      </c>
      <c r="E46" s="2">
        <f t="shared" si="6"/>
        <v>519803402.22700518</v>
      </c>
      <c r="G46" s="2">
        <f t="shared" si="7"/>
        <v>1815232.2197972022</v>
      </c>
    </row>
    <row r="47" spans="2:7" x14ac:dyDescent="0.3">
      <c r="B47">
        <v>84000</v>
      </c>
      <c r="C47" s="2">
        <f t="shared" si="4"/>
        <v>5.5590497751339743E-2</v>
      </c>
      <c r="D47" s="2">
        <f t="shared" si="5"/>
        <v>4669.6018111125386</v>
      </c>
      <c r="E47" s="2">
        <f t="shared" si="6"/>
        <v>392246552.13345325</v>
      </c>
      <c r="G47" s="2">
        <f t="shared" si="7"/>
        <v>1353379.1819904081</v>
      </c>
    </row>
    <row r="48" spans="2:7" x14ac:dyDescent="0.3">
      <c r="B48">
        <v>86000</v>
      </c>
      <c r="C48" s="2">
        <f t="shared" si="4"/>
        <v>3.9321362715249095E-2</v>
      </c>
      <c r="D48" s="2">
        <f t="shared" si="5"/>
        <v>3381.6371935114221</v>
      </c>
      <c r="E48" s="2">
        <f t="shared" si="6"/>
        <v>290820798.64198232</v>
      </c>
      <c r="G48" s="2">
        <f t="shared" si="7"/>
        <v>991690.69237056968</v>
      </c>
    </row>
    <row r="49" spans="2:7" x14ac:dyDescent="0.3">
      <c r="B49">
        <v>88000</v>
      </c>
      <c r="C49" s="2">
        <f t="shared" si="4"/>
        <v>2.8312291505728192E-2</v>
      </c>
      <c r="D49" s="2">
        <f t="shared" si="5"/>
        <v>2491.481652504081</v>
      </c>
      <c r="E49" s="2">
        <f t="shared" si="6"/>
        <v>219250385.4203591</v>
      </c>
      <c r="G49" s="2">
        <f t="shared" si="7"/>
        <v>739092.89847709483</v>
      </c>
    </row>
    <row r="50" spans="2:7" x14ac:dyDescent="0.3">
      <c r="B50">
        <v>90000</v>
      </c>
      <c r="C50" s="2">
        <f t="shared" si="4"/>
        <v>2.5641894444227851E-2</v>
      </c>
      <c r="D50" s="2">
        <f t="shared" si="5"/>
        <v>2307.7704999805064</v>
      </c>
      <c r="E50" s="2">
        <f t="shared" si="6"/>
        <v>207699344.9982456</v>
      </c>
      <c r="G50" s="2">
        <f t="shared" si="7"/>
        <v>692331.14999415167</v>
      </c>
    </row>
    <row r="51" spans="2:7" x14ac:dyDescent="0.3">
      <c r="B51">
        <v>92000</v>
      </c>
      <c r="C51" s="2">
        <f t="shared" si="4"/>
        <v>4.3077074507234817E-2</v>
      </c>
      <c r="D51" s="2">
        <f t="shared" si="5"/>
        <v>3963.0908546656033</v>
      </c>
      <c r="E51" s="2">
        <f t="shared" si="6"/>
        <v>364604358.62923551</v>
      </c>
      <c r="G51" s="2">
        <f t="shared" si="7"/>
        <v>1202064.9729755651</v>
      </c>
    </row>
    <row r="52" spans="2:7" x14ac:dyDescent="0.3">
      <c r="B52">
        <v>94000</v>
      </c>
      <c r="C52" s="2">
        <f t="shared" si="4"/>
        <v>0.10267815752444215</v>
      </c>
      <c r="D52" s="2">
        <f t="shared" si="5"/>
        <v>9651.7468072975626</v>
      </c>
      <c r="E52" s="2">
        <f t="shared" si="6"/>
        <v>907264199.88597083</v>
      </c>
      <c r="G52" s="2">
        <f t="shared" si="7"/>
        <v>2959169.5363099468</v>
      </c>
    </row>
    <row r="53" spans="2:7" x14ac:dyDescent="0.3">
      <c r="B53">
        <v>96000</v>
      </c>
      <c r="C53" s="2">
        <f t="shared" si="4"/>
        <v>0.21595872987691039</v>
      </c>
      <c r="D53" s="2">
        <f t="shared" si="5"/>
        <v>20732.038068183399</v>
      </c>
      <c r="E53" s="2">
        <f t="shared" si="6"/>
        <v>1990275654.5456061</v>
      </c>
      <c r="G53" s="2">
        <f t="shared" si="7"/>
        <v>6423587.0536809955</v>
      </c>
    </row>
    <row r="54" spans="2:7" x14ac:dyDescent="0.3">
      <c r="B54">
        <v>98000</v>
      </c>
      <c r="C54" s="2">
        <f t="shared" si="4"/>
        <v>0.34400862718492903</v>
      </c>
      <c r="D54" s="2">
        <f t="shared" si="5"/>
        <v>33712.845464123042</v>
      </c>
      <c r="E54" s="2">
        <f t="shared" si="6"/>
        <v>3303858855.4840584</v>
      </c>
      <c r="G54" s="2">
        <f t="shared" si="7"/>
        <v>10553789.984181453</v>
      </c>
    </row>
    <row r="55" spans="2:7" x14ac:dyDescent="0.3">
      <c r="B55">
        <v>100000</v>
      </c>
      <c r="C55" s="2">
        <f t="shared" si="4"/>
        <v>0.40193045413622774</v>
      </c>
      <c r="D55" s="2">
        <f t="shared" si="5"/>
        <v>40193.045413622771</v>
      </c>
      <c r="E55" s="2">
        <f t="shared" si="6"/>
        <v>4019304541.3622775</v>
      </c>
      <c r="G55" s="2">
        <f t="shared" si="7"/>
        <v>12710156.960563235</v>
      </c>
    </row>
    <row r="56" spans="2:7" x14ac:dyDescent="0.3">
      <c r="B56">
        <v>102000</v>
      </c>
      <c r="C56" s="2">
        <f t="shared" si="4"/>
        <v>0.34201674476038918</v>
      </c>
      <c r="D56" s="2">
        <f t="shared" si="5"/>
        <v>34885.707965559697</v>
      </c>
      <c r="E56" s="2">
        <f t="shared" si="6"/>
        <v>3558342212.4870892</v>
      </c>
      <c r="G56" s="2">
        <f t="shared" si="7"/>
        <v>11141601.647265442</v>
      </c>
    </row>
    <row r="57" spans="2:7" x14ac:dyDescent="0.3">
      <c r="B57">
        <v>104000</v>
      </c>
      <c r="C57" s="2">
        <f t="shared" si="4"/>
        <v>0.21159929766997579</v>
      </c>
      <c r="D57" s="2">
        <f t="shared" si="5"/>
        <v>22006.326957677484</v>
      </c>
      <c r="E57" s="2">
        <f t="shared" si="6"/>
        <v>2288658003.5984583</v>
      </c>
      <c r="G57" s="2">
        <f t="shared" si="7"/>
        <v>7096827.2010450633</v>
      </c>
    </row>
    <row r="58" spans="2:7" x14ac:dyDescent="0.3">
      <c r="B58">
        <v>106000</v>
      </c>
      <c r="C58" s="2">
        <f t="shared" si="4"/>
        <v>9.516477251350379E-2</v>
      </c>
      <c r="D58" s="2">
        <f t="shared" si="5"/>
        <v>10087.465886431402</v>
      </c>
      <c r="E58" s="2">
        <f t="shared" si="6"/>
        <v>1069271383.9617286</v>
      </c>
      <c r="G58" s="2">
        <f t="shared" si="7"/>
        <v>3284240.9486898617</v>
      </c>
    </row>
    <row r="59" spans="2:7" x14ac:dyDescent="0.3">
      <c r="B59">
        <v>108000</v>
      </c>
      <c r="C59" s="2">
        <f t="shared" si="4"/>
        <v>3.1144526034238774E-2</v>
      </c>
      <c r="D59" s="2">
        <f t="shared" si="5"/>
        <v>3363.6088116977876</v>
      </c>
      <c r="E59" s="2">
        <f t="shared" si="6"/>
        <v>363269751.66336107</v>
      </c>
      <c r="G59" s="2">
        <f t="shared" si="7"/>
        <v>1105394.6524740169</v>
      </c>
    </row>
    <row r="60" spans="2:7" x14ac:dyDescent="0.3">
      <c r="B60">
        <v>110000</v>
      </c>
      <c r="C60" s="2">
        <f t="shared" si="4"/>
        <v>7.4496653595803519E-3</v>
      </c>
      <c r="D60" s="2">
        <f t="shared" si="5"/>
        <v>819.46318955383867</v>
      </c>
      <c r="E60" s="2">
        <f t="shared" si="6"/>
        <v>90140950.850922257</v>
      </c>
      <c r="G60" s="2">
        <f t="shared" si="7"/>
        <v>271785.19292579644</v>
      </c>
    </row>
    <row r="61" spans="2:7" x14ac:dyDescent="0.3">
      <c r="B61">
        <v>112000</v>
      </c>
      <c r="C61" s="2">
        <f t="shared" si="4"/>
        <v>1.3274994636805878E-3</v>
      </c>
      <c r="D61" s="2">
        <f t="shared" si="5"/>
        <v>148.67993993222584</v>
      </c>
      <c r="E61" s="2">
        <f t="shared" si="6"/>
        <v>16652153.272409294</v>
      </c>
      <c r="G61" s="2">
        <f t="shared" si="7"/>
        <v>49757.82499551231</v>
      </c>
    </row>
    <row r="62" spans="2:7" x14ac:dyDescent="0.3">
      <c r="B62">
        <v>114000</v>
      </c>
      <c r="C62" s="2">
        <f t="shared" si="4"/>
        <v>1.931804659036666E-4</v>
      </c>
      <c r="D62" s="2">
        <f t="shared" si="5"/>
        <v>22.022573113017991</v>
      </c>
      <c r="E62" s="2">
        <f t="shared" si="6"/>
        <v>2510573.3348840512</v>
      </c>
      <c r="G62" s="2">
        <f t="shared" si="7"/>
        <v>7435.6764872523581</v>
      </c>
    </row>
    <row r="63" spans="2:7" x14ac:dyDescent="0.3">
      <c r="B63">
        <v>116000</v>
      </c>
      <c r="C63" s="2">
        <f t="shared" si="4"/>
        <v>3.292888218817091E-5</v>
      </c>
      <c r="D63" s="2">
        <f t="shared" si="5"/>
        <v>3.8197503338278254</v>
      </c>
      <c r="E63" s="2">
        <f t="shared" si="6"/>
        <v>443091.03872402775</v>
      </c>
      <c r="G63" s="2">
        <f t="shared" si="7"/>
        <v>1300.9600851226066</v>
      </c>
    </row>
    <row r="64" spans="2:7" x14ac:dyDescent="0.3">
      <c r="B64">
        <v>118000</v>
      </c>
      <c r="C64" s="2">
        <f t="shared" si="4"/>
        <v>1.0481192953083156E-5</v>
      </c>
      <c r="D64" s="2">
        <f t="shared" si="5"/>
        <v>1.2367807684638126</v>
      </c>
      <c r="E64" s="2">
        <f t="shared" si="6"/>
        <v>145940.13067872988</v>
      </c>
      <c r="G64" s="2">
        <f t="shared" si="7"/>
        <v>424.84814577746249</v>
      </c>
    </row>
    <row r="65" spans="2:7" x14ac:dyDescent="0.3">
      <c r="B65">
        <v>120000</v>
      </c>
      <c r="C65" s="2">
        <f t="shared" si="4"/>
        <v>4.8301314620167125E-6</v>
      </c>
      <c r="D65" s="2">
        <f t="shared" si="5"/>
        <v>0.57961577544200549</v>
      </c>
      <c r="E65" s="2">
        <f t="shared" si="6"/>
        <v>69553.893053040665</v>
      </c>
      <c r="G65" s="2">
        <f t="shared" si="7"/>
        <v>200.78479438679767</v>
      </c>
    </row>
    <row r="66" spans="2:7" x14ac:dyDescent="0.3">
      <c r="B66">
        <v>122000</v>
      </c>
      <c r="C66" s="2">
        <f t="shared" si="4"/>
        <v>2.354138775383477E-6</v>
      </c>
      <c r="D66" s="2">
        <f t="shared" si="5"/>
        <v>0.2872049305967842</v>
      </c>
      <c r="E66" s="2">
        <f t="shared" si="6"/>
        <v>35039.00153280767</v>
      </c>
      <c r="G66" s="2">
        <f t="shared" si="7"/>
        <v>100.31636956853369</v>
      </c>
    </row>
    <row r="67" spans="2:7" x14ac:dyDescent="0.3">
      <c r="B67">
        <v>124000</v>
      </c>
      <c r="C67" s="2">
        <f t="shared" si="4"/>
        <v>1.1337665767702682E-6</v>
      </c>
      <c r="D67" s="2">
        <f t="shared" si="5"/>
        <v>0.14058705551951325</v>
      </c>
      <c r="E67" s="2">
        <f t="shared" si="6"/>
        <v>17432.794884419643</v>
      </c>
      <c r="G67" s="2">
        <f t="shared" si="7"/>
        <v>49.505810793039252</v>
      </c>
    </row>
    <row r="68" spans="2:7" x14ac:dyDescent="0.3">
      <c r="B68">
        <v>126000</v>
      </c>
      <c r="C68" s="2">
        <f t="shared" si="4"/>
        <v>5.3553550261188583E-7</v>
      </c>
      <c r="D68" s="2">
        <f t="shared" si="5"/>
        <v>6.747747332909762E-2</v>
      </c>
      <c r="E68" s="2">
        <f t="shared" si="6"/>
        <v>8502.1616394662997</v>
      </c>
      <c r="G68" s="2">
        <f t="shared" si="7"/>
        <v>23.95212694661512</v>
      </c>
    </row>
    <row r="69" spans="2:7" x14ac:dyDescent="0.3">
      <c r="B69">
        <v>128000</v>
      </c>
      <c r="C69" s="2">
        <f t="shared" si="4"/>
        <v>2.4795961141144231E-7</v>
      </c>
      <c r="D69" s="2">
        <f t="shared" si="5"/>
        <v>3.1738830260664617E-2</v>
      </c>
      <c r="E69" s="2">
        <f t="shared" si="6"/>
        <v>4062.5702733650705</v>
      </c>
      <c r="G69" s="2">
        <f t="shared" si="7"/>
        <v>11.355229118267768</v>
      </c>
    </row>
    <row r="70" spans="2:7" x14ac:dyDescent="0.3">
      <c r="B70">
        <v>130000</v>
      </c>
      <c r="C70" s="2">
        <f t="shared" ref="C70:C101" si="8">IF(B70&gt;=Peak,EXP(-(((B70-Peak)/(Width*(1+Tail)))^2)),EXP(-(((B70-Peak)/Width)^2)))+Height*EXP((-(((B70-Extra_Peak)/Extra_Width)^2)))</f>
        <v>1.1253517481204004E-7</v>
      </c>
      <c r="D70" s="2">
        <f t="shared" ref="D70:D101" si="9">C70*B70</f>
        <v>1.4629572725565204E-2</v>
      </c>
      <c r="E70" s="2">
        <f t="shared" ref="E70:E105" si="10">C70*B70^2</f>
        <v>1901.8444543234766</v>
      </c>
      <c r="G70" s="2">
        <f t="shared" ref="G70:G105" si="11">C70*B70^(1+a)</f>
        <v>5.2747674600154939</v>
      </c>
    </row>
    <row r="71" spans="2:7" x14ac:dyDescent="0.3">
      <c r="B71">
        <v>132000</v>
      </c>
      <c r="C71" s="2">
        <f t="shared" si="8"/>
        <v>5.0062180208321155E-8</v>
      </c>
      <c r="D71" s="2">
        <f t="shared" si="9"/>
        <v>6.6082077874983925E-3</v>
      </c>
      <c r="E71" s="2">
        <f t="shared" si="10"/>
        <v>872.28342794978778</v>
      </c>
      <c r="G71" s="2">
        <f t="shared" si="11"/>
        <v>2.4008811177323195</v>
      </c>
    </row>
    <row r="72" spans="2:7" x14ac:dyDescent="0.3">
      <c r="B72">
        <v>134000</v>
      </c>
      <c r="C72" s="2">
        <f t="shared" si="8"/>
        <v>2.1829577951258093E-8</v>
      </c>
      <c r="D72" s="2">
        <f t="shared" si="9"/>
        <v>2.9251634454685845E-3</v>
      </c>
      <c r="E72" s="2">
        <f t="shared" si="10"/>
        <v>391.97190169279031</v>
      </c>
      <c r="G72" s="2">
        <f t="shared" si="11"/>
        <v>1.070785636102088</v>
      </c>
    </row>
    <row r="73" spans="2:7" x14ac:dyDescent="0.3">
      <c r="B73">
        <v>136000</v>
      </c>
      <c r="C73" s="2">
        <f t="shared" si="8"/>
        <v>9.3302875745050169E-9</v>
      </c>
      <c r="D73" s="2">
        <f t="shared" si="9"/>
        <v>1.2689191101326824E-3</v>
      </c>
      <c r="E73" s="2">
        <f t="shared" si="10"/>
        <v>172.57299897804478</v>
      </c>
      <c r="G73" s="2">
        <f t="shared" si="11"/>
        <v>0.46795424594307083</v>
      </c>
    </row>
    <row r="74" spans="2:7" x14ac:dyDescent="0.3">
      <c r="B74">
        <v>138000</v>
      </c>
      <c r="C74" s="2">
        <f t="shared" si="8"/>
        <v>3.90893843426485E-9</v>
      </c>
      <c r="D74" s="2">
        <f t="shared" si="9"/>
        <v>5.3943350392854925E-4</v>
      </c>
      <c r="E74" s="2">
        <f t="shared" si="10"/>
        <v>74.441823542139801</v>
      </c>
      <c r="G74" s="2">
        <f t="shared" si="11"/>
        <v>0.20039065275647752</v>
      </c>
    </row>
    <row r="75" spans="2:7" x14ac:dyDescent="0.3">
      <c r="B75">
        <v>140000</v>
      </c>
      <c r="C75" s="2">
        <f t="shared" si="8"/>
        <v>1.6052280551856116E-9</v>
      </c>
      <c r="D75" s="2">
        <f t="shared" si="9"/>
        <v>2.2473192772598562E-4</v>
      </c>
      <c r="E75" s="2">
        <f t="shared" si="10"/>
        <v>31.46246988163799</v>
      </c>
      <c r="G75" s="2">
        <f t="shared" si="11"/>
        <v>8.4086987741988001E-2</v>
      </c>
    </row>
    <row r="76" spans="2:7" x14ac:dyDescent="0.3">
      <c r="B76">
        <v>142000</v>
      </c>
      <c r="C76" s="2">
        <f t="shared" si="8"/>
        <v>6.4614317731061311E-10</v>
      </c>
      <c r="D76" s="2">
        <f t="shared" si="9"/>
        <v>9.1752331178107058E-5</v>
      </c>
      <c r="E76" s="2">
        <f t="shared" si="10"/>
        <v>13.028831027291202</v>
      </c>
      <c r="G76" s="2">
        <f t="shared" si="11"/>
        <v>3.4574927610620129E-2</v>
      </c>
    </row>
    <row r="77" spans="2:7" x14ac:dyDescent="0.3">
      <c r="B77">
        <v>144000</v>
      </c>
      <c r="C77" s="2">
        <f t="shared" si="8"/>
        <v>2.5493818803919602E-10</v>
      </c>
      <c r="D77" s="2">
        <f t="shared" si="9"/>
        <v>3.6711099077644229E-5</v>
      </c>
      <c r="E77" s="2">
        <f t="shared" si="10"/>
        <v>5.2863982671807683</v>
      </c>
      <c r="G77" s="2">
        <f t="shared" si="11"/>
        <v>1.3930882619215483E-2</v>
      </c>
    </row>
    <row r="78" spans="2:7" x14ac:dyDescent="0.3">
      <c r="B78">
        <v>146000</v>
      </c>
      <c r="C78" s="2">
        <f t="shared" si="8"/>
        <v>9.859505575991516E-11</v>
      </c>
      <c r="D78" s="2">
        <f t="shared" si="9"/>
        <v>1.4394878140947614E-5</v>
      </c>
      <c r="E78" s="2">
        <f t="shared" si="10"/>
        <v>2.1016522085783516</v>
      </c>
      <c r="G78" s="2">
        <f t="shared" si="11"/>
        <v>5.5002752146723404E-3</v>
      </c>
    </row>
    <row r="79" spans="2:7" x14ac:dyDescent="0.3">
      <c r="B79">
        <v>148000</v>
      </c>
      <c r="C79" s="2">
        <f t="shared" si="8"/>
        <v>3.7375713279442431E-11</v>
      </c>
      <c r="D79" s="2">
        <f t="shared" si="9"/>
        <v>5.5316055653574795E-6</v>
      </c>
      <c r="E79" s="2">
        <f t="shared" si="10"/>
        <v>0.81867762367290697</v>
      </c>
      <c r="G79" s="2">
        <f t="shared" si="11"/>
        <v>2.1280511505465958E-3</v>
      </c>
    </row>
    <row r="80" spans="2:7" x14ac:dyDescent="0.3">
      <c r="B80">
        <v>150000</v>
      </c>
      <c r="C80" s="2">
        <f t="shared" si="8"/>
        <v>1.3887943864964021E-11</v>
      </c>
      <c r="D80" s="2">
        <f t="shared" si="9"/>
        <v>2.0831915797446032E-6</v>
      </c>
      <c r="E80" s="2">
        <f t="shared" si="10"/>
        <v>0.31247873696169048</v>
      </c>
      <c r="G80" s="2">
        <f t="shared" si="11"/>
        <v>8.0681662953103691E-4</v>
      </c>
    </row>
    <row r="81" spans="2:7" x14ac:dyDescent="0.3">
      <c r="B81">
        <v>152000</v>
      </c>
      <c r="C81" s="2">
        <f t="shared" si="8"/>
        <v>5.058252742843803E-12</v>
      </c>
      <c r="D81" s="2">
        <f t="shared" si="9"/>
        <v>7.6885441691225807E-7</v>
      </c>
      <c r="E81" s="2">
        <f t="shared" si="10"/>
        <v>0.11686587137066322</v>
      </c>
      <c r="G81" s="2">
        <f t="shared" si="11"/>
        <v>2.9975463530967152E-4</v>
      </c>
    </row>
    <row r="82" spans="2:7" x14ac:dyDescent="0.3">
      <c r="B82">
        <v>154000</v>
      </c>
      <c r="C82" s="2">
        <f t="shared" si="8"/>
        <v>1.8058314375132107E-12</v>
      </c>
      <c r="D82" s="2">
        <f t="shared" si="9"/>
        <v>2.7809804137703445E-7</v>
      </c>
      <c r="E82" s="2">
        <f t="shared" si="10"/>
        <v>4.2827098372063305E-2</v>
      </c>
      <c r="G82" s="2">
        <f t="shared" si="11"/>
        <v>1.0913355201372496E-4</v>
      </c>
    </row>
    <row r="83" spans="2:7" x14ac:dyDescent="0.3">
      <c r="B83">
        <v>156000</v>
      </c>
      <c r="C83" s="2">
        <f t="shared" si="8"/>
        <v>6.3192858851753677E-13</v>
      </c>
      <c r="D83" s="2">
        <f t="shared" si="9"/>
        <v>9.8580859808735735E-8</v>
      </c>
      <c r="E83" s="2">
        <f t="shared" si="10"/>
        <v>1.5378614130162775E-2</v>
      </c>
      <c r="G83" s="2">
        <f t="shared" si="11"/>
        <v>3.8936319852012492E-5</v>
      </c>
    </row>
    <row r="84" spans="2:7" x14ac:dyDescent="0.3">
      <c r="B84">
        <v>158000</v>
      </c>
      <c r="C84" s="2">
        <f t="shared" si="8"/>
        <v>2.1675688826189539E-13</v>
      </c>
      <c r="D84" s="2">
        <f t="shared" si="9"/>
        <v>3.4247588345379469E-8</v>
      </c>
      <c r="E84" s="2">
        <f t="shared" si="10"/>
        <v>5.4111189585699564E-3</v>
      </c>
      <c r="G84" s="2">
        <f t="shared" si="11"/>
        <v>1.3613147122579081E-5</v>
      </c>
    </row>
    <row r="85" spans="2:7" x14ac:dyDescent="0.3">
      <c r="B85">
        <v>160000</v>
      </c>
      <c r="C85" s="2">
        <f t="shared" si="8"/>
        <v>7.2877240958196922E-14</v>
      </c>
      <c r="D85" s="2">
        <f t="shared" si="9"/>
        <v>1.1660358553311508E-8</v>
      </c>
      <c r="E85" s="2">
        <f t="shared" si="10"/>
        <v>1.8656573685298411E-3</v>
      </c>
      <c r="G85" s="2">
        <f t="shared" si="11"/>
        <v>4.6641434213246032E-6</v>
      </c>
    </row>
    <row r="86" spans="2:7" x14ac:dyDescent="0.3">
      <c r="B86">
        <v>162000</v>
      </c>
      <c r="C86" s="2">
        <f t="shared" si="8"/>
        <v>2.4017347816209693E-14</v>
      </c>
      <c r="D86" s="2">
        <f t="shared" si="9"/>
        <v>3.8908103462259701E-9</v>
      </c>
      <c r="E86" s="2">
        <f t="shared" si="10"/>
        <v>6.3031127608860721E-4</v>
      </c>
      <c r="G86" s="2">
        <f t="shared" si="11"/>
        <v>1.5660209559097354E-6</v>
      </c>
    </row>
    <row r="87" spans="2:7" x14ac:dyDescent="0.3">
      <c r="B87">
        <v>164000</v>
      </c>
      <c r="C87" s="2">
        <f t="shared" si="8"/>
        <v>7.7584020756960558E-15</v>
      </c>
      <c r="D87" s="2">
        <f t="shared" si="9"/>
        <v>1.2723779404141532E-9</v>
      </c>
      <c r="E87" s="2">
        <f t="shared" si="10"/>
        <v>2.0866998222792113E-4</v>
      </c>
      <c r="G87" s="2">
        <f t="shared" si="11"/>
        <v>5.1527379344715375E-7</v>
      </c>
    </row>
    <row r="88" spans="2:7" x14ac:dyDescent="0.3">
      <c r="B88">
        <v>166000</v>
      </c>
      <c r="C88" s="2">
        <f t="shared" si="8"/>
        <v>2.4565953687921429E-15</v>
      </c>
      <c r="D88" s="2">
        <f t="shared" si="9"/>
        <v>4.0779483121949573E-10</v>
      </c>
      <c r="E88" s="2">
        <f t="shared" si="10"/>
        <v>6.7693941982436285E-5</v>
      </c>
      <c r="G88" s="2">
        <f t="shared" si="11"/>
        <v>1.6614824598926693E-7</v>
      </c>
    </row>
    <row r="89" spans="2:7" x14ac:dyDescent="0.3">
      <c r="B89">
        <v>168000</v>
      </c>
      <c r="C89" s="2">
        <f t="shared" si="8"/>
        <v>7.6244599053897228E-16</v>
      </c>
      <c r="D89" s="2">
        <f t="shared" si="9"/>
        <v>1.2809092641054734E-10</v>
      </c>
      <c r="E89" s="2">
        <f t="shared" si="10"/>
        <v>2.1519275636971955E-5</v>
      </c>
      <c r="G89" s="2">
        <f t="shared" si="11"/>
        <v>5.2501656659801322E-8</v>
      </c>
    </row>
    <row r="90" spans="2:7" x14ac:dyDescent="0.3">
      <c r="B90">
        <v>170000</v>
      </c>
      <c r="C90" s="2">
        <f t="shared" si="8"/>
        <v>2.3195228302435691E-16</v>
      </c>
      <c r="D90" s="2">
        <f t="shared" si="9"/>
        <v>3.9431888114140673E-11</v>
      </c>
      <c r="E90" s="2">
        <f t="shared" si="10"/>
        <v>6.7034209794039145E-6</v>
      </c>
      <c r="G90" s="2">
        <f t="shared" si="11"/>
        <v>1.6258183971213961E-8</v>
      </c>
    </row>
    <row r="91" spans="2:7" x14ac:dyDescent="0.3">
      <c r="B91">
        <v>172000</v>
      </c>
      <c r="C91" s="2">
        <f t="shared" si="8"/>
        <v>6.9167539755414918E-17</v>
      </c>
      <c r="D91" s="2">
        <f t="shared" si="9"/>
        <v>1.1896816837931365E-11</v>
      </c>
      <c r="E91" s="2">
        <f t="shared" si="10"/>
        <v>2.0462524961241948E-6</v>
      </c>
      <c r="G91" s="2">
        <f t="shared" si="11"/>
        <v>4.9339528930209155E-9</v>
      </c>
    </row>
    <row r="92" spans="2:7" x14ac:dyDescent="0.3">
      <c r="B92">
        <v>174000</v>
      </c>
      <c r="C92" s="2">
        <f t="shared" si="8"/>
        <v>2.0217158486953322E-17</v>
      </c>
      <c r="D92" s="2">
        <f t="shared" si="9"/>
        <v>3.5177855767298782E-12</v>
      </c>
      <c r="E92" s="2">
        <f t="shared" si="10"/>
        <v>6.1209469035099874E-7</v>
      </c>
      <c r="G92" s="2">
        <f t="shared" si="11"/>
        <v>1.4673847052868186E-9</v>
      </c>
    </row>
    <row r="93" spans="2:7" x14ac:dyDescent="0.3">
      <c r="B93">
        <v>176000</v>
      </c>
      <c r="C93" s="2">
        <f t="shared" si="8"/>
        <v>5.792312885394871E-18</v>
      </c>
      <c r="D93" s="2">
        <f t="shared" si="9"/>
        <v>1.0194470678294972E-12</v>
      </c>
      <c r="E93" s="2">
        <f t="shared" si="10"/>
        <v>1.7942268393799152E-7</v>
      </c>
      <c r="G93" s="2">
        <f t="shared" si="11"/>
        <v>4.2768204199227718E-10</v>
      </c>
    </row>
    <row r="94" spans="2:7" x14ac:dyDescent="0.3">
      <c r="B94">
        <v>178000</v>
      </c>
      <c r="C94" s="2">
        <f t="shared" si="8"/>
        <v>1.6266646214532314E-18</v>
      </c>
      <c r="D94" s="2">
        <f t="shared" si="9"/>
        <v>2.8954630261867519E-13</v>
      </c>
      <c r="E94" s="2">
        <f t="shared" si="10"/>
        <v>5.1539241866124186E-8</v>
      </c>
      <c r="G94" s="2">
        <f t="shared" si="11"/>
        <v>1.2215971890155087E-10</v>
      </c>
    </row>
    <row r="95" spans="2:7" x14ac:dyDescent="0.3">
      <c r="B95">
        <v>180000</v>
      </c>
      <c r="C95" s="2">
        <f t="shared" si="8"/>
        <v>4.4777324417183015E-19</v>
      </c>
      <c r="D95" s="2">
        <f t="shared" si="9"/>
        <v>8.0599183950929432E-14</v>
      </c>
      <c r="E95" s="2">
        <f t="shared" si="10"/>
        <v>1.4507853111167297E-8</v>
      </c>
      <c r="G95" s="2">
        <f t="shared" si="11"/>
        <v>3.4195337717882452E-11</v>
      </c>
    </row>
    <row r="96" spans="2:7" x14ac:dyDescent="0.3">
      <c r="B96">
        <v>182000</v>
      </c>
      <c r="C96" s="2">
        <f t="shared" si="8"/>
        <v>1.2081820198999795E-19</v>
      </c>
      <c r="D96" s="2">
        <f t="shared" si="9"/>
        <v>2.1988912762179629E-14</v>
      </c>
      <c r="E96" s="2">
        <f t="shared" si="10"/>
        <v>4.0019821227166925E-9</v>
      </c>
      <c r="G96" s="2">
        <f t="shared" si="11"/>
        <v>9.3807907860808494E-12</v>
      </c>
    </row>
    <row r="97" spans="2:7" x14ac:dyDescent="0.3">
      <c r="B97">
        <v>184000</v>
      </c>
      <c r="C97" s="2">
        <f t="shared" si="8"/>
        <v>3.1953667177483426E-20</v>
      </c>
      <c r="D97" s="2">
        <f t="shared" si="9"/>
        <v>5.8794747606569507E-15</v>
      </c>
      <c r="E97" s="2">
        <f t="shared" si="10"/>
        <v>1.0818233559608789E-9</v>
      </c>
      <c r="G97" s="2">
        <f t="shared" si="11"/>
        <v>2.5220137027504828E-12</v>
      </c>
    </row>
    <row r="98" spans="2:7" x14ac:dyDescent="0.3">
      <c r="B98">
        <v>186000</v>
      </c>
      <c r="C98" s="2">
        <f t="shared" si="8"/>
        <v>8.2836770076829178E-21</v>
      </c>
      <c r="D98" s="2">
        <f t="shared" si="9"/>
        <v>1.5407639234290227E-15</v>
      </c>
      <c r="E98" s="2">
        <f t="shared" si="10"/>
        <v>2.8658208975779822E-10</v>
      </c>
      <c r="G98" s="2">
        <f t="shared" si="11"/>
        <v>6.6449630924461357E-13</v>
      </c>
    </row>
    <row r="99" spans="2:7" x14ac:dyDescent="0.3">
      <c r="B99">
        <v>188000</v>
      </c>
      <c r="C99" s="2">
        <f t="shared" si="8"/>
        <v>2.1049399783397206E-21</v>
      </c>
      <c r="D99" s="2">
        <f t="shared" si="9"/>
        <v>3.9572871592786747E-16</v>
      </c>
      <c r="E99" s="2">
        <f t="shared" si="10"/>
        <v>7.4396998594439087E-11</v>
      </c>
      <c r="G99" s="2">
        <f t="shared" si="11"/>
        <v>1.7158388246762804E-13</v>
      </c>
    </row>
    <row r="100" spans="2:7" x14ac:dyDescent="0.3">
      <c r="B100">
        <v>190000</v>
      </c>
      <c r="C100" s="2">
        <f t="shared" si="8"/>
        <v>5.2428856633634639E-22</v>
      </c>
      <c r="D100" s="2">
        <f t="shared" si="9"/>
        <v>9.9614827603905812E-17</v>
      </c>
      <c r="E100" s="2">
        <f t="shared" si="10"/>
        <v>1.8926817244742103E-11</v>
      </c>
      <c r="G100" s="2">
        <f t="shared" si="11"/>
        <v>4.3421096680365221E-14</v>
      </c>
    </row>
    <row r="101" spans="2:7" x14ac:dyDescent="0.3">
      <c r="B101">
        <v>192000</v>
      </c>
      <c r="C101" s="2">
        <f t="shared" si="8"/>
        <v>1.2800153190516462E-22</v>
      </c>
      <c r="D101" s="2">
        <f t="shared" si="9"/>
        <v>2.4576294125791606E-17</v>
      </c>
      <c r="E101" s="2">
        <f t="shared" si="10"/>
        <v>4.7186484721519891E-12</v>
      </c>
      <c r="G101" s="2">
        <f t="shared" si="11"/>
        <v>1.0768792538062202E-14</v>
      </c>
    </row>
    <row r="102" spans="2:7" x14ac:dyDescent="0.3">
      <c r="B102">
        <v>194000</v>
      </c>
      <c r="C102" s="2">
        <f t="shared" ref="C102:C105" si="12">IF(B102&gt;=Peak,EXP(-(((B102-Peak)/(Width*(1+Tail)))^2)),EXP(-(((B102-Peak)/Width)^2)))+Height*EXP((-(((B102-Extra_Peak)/Extra_Width)^2)))</f>
        <v>3.0631908645774301E-23</v>
      </c>
      <c r="D102" s="2">
        <f t="shared" ref="D102:D105" si="13">C102*B102</f>
        <v>5.9425902772802145E-18</v>
      </c>
      <c r="E102" s="2">
        <f t="shared" si="10"/>
        <v>1.1528625137923617E-12</v>
      </c>
      <c r="G102" s="2">
        <f t="shared" si="11"/>
        <v>2.6174395056052964E-15</v>
      </c>
    </row>
    <row r="103" spans="2:7" x14ac:dyDescent="0.3">
      <c r="B103">
        <v>196000</v>
      </c>
      <c r="C103" s="2">
        <f t="shared" si="12"/>
        <v>7.1853356359021996E-24</v>
      </c>
      <c r="D103" s="2">
        <f t="shared" si="13"/>
        <v>1.408325784636831E-18</v>
      </c>
      <c r="E103" s="2">
        <f t="shared" si="10"/>
        <v>2.760318537888189E-13</v>
      </c>
      <c r="G103" s="2">
        <f t="shared" si="11"/>
        <v>6.2349240337946194E-16</v>
      </c>
    </row>
    <row r="104" spans="2:7" x14ac:dyDescent="0.3">
      <c r="B104">
        <v>198000</v>
      </c>
      <c r="C104" s="2">
        <f t="shared" si="12"/>
        <v>1.6520917823142601E-24</v>
      </c>
      <c r="D104" s="2">
        <f t="shared" si="13"/>
        <v>3.2711417289822348E-19</v>
      </c>
      <c r="E104" s="2">
        <f t="shared" si="10"/>
        <v>6.4768606233848257E-14</v>
      </c>
      <c r="G104" s="2">
        <f t="shared" si="11"/>
        <v>1.4555661804932153E-16</v>
      </c>
    </row>
    <row r="105" spans="2:7" x14ac:dyDescent="0.3">
      <c r="B105">
        <v>200000</v>
      </c>
      <c r="C105" s="2">
        <f t="shared" si="12"/>
        <v>3.7233631217505106E-25</v>
      </c>
      <c r="D105" s="2">
        <f t="shared" si="13"/>
        <v>7.4467262435010216E-20</v>
      </c>
      <c r="E105" s="2">
        <f t="shared" si="10"/>
        <v>1.4893452487002043E-14</v>
      </c>
      <c r="G105" s="2">
        <f t="shared" si="11"/>
        <v>3.3302772180599945E-17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G9" sqref="G9"/>
    </sheetView>
  </sheetViews>
  <sheetFormatPr defaultRowHeight="14.4" x14ac:dyDescent="0.3"/>
  <sheetData>
    <row r="1" spans="1:7" x14ac:dyDescent="0.3">
      <c r="A1" t="s">
        <v>17</v>
      </c>
      <c r="B1" s="1">
        <v>500</v>
      </c>
      <c r="C1" t="s">
        <v>19</v>
      </c>
    </row>
    <row r="2" spans="1:7" x14ac:dyDescent="0.3">
      <c r="A2" t="s">
        <v>18</v>
      </c>
      <c r="B2" s="1">
        <v>500</v>
      </c>
      <c r="C2" t="s">
        <v>20</v>
      </c>
    </row>
    <row r="3" spans="1:7" x14ac:dyDescent="0.3">
      <c r="A3" t="s">
        <v>12</v>
      </c>
      <c r="B3" s="1">
        <v>9000</v>
      </c>
      <c r="C3" t="s">
        <v>21</v>
      </c>
      <c r="G3" t="s">
        <v>22</v>
      </c>
    </row>
    <row r="4" spans="1:7" x14ac:dyDescent="0.3">
      <c r="G4" t="s">
        <v>23</v>
      </c>
    </row>
    <row r="5" spans="1:7" x14ac:dyDescent="0.3">
      <c r="B5" t="s">
        <v>13</v>
      </c>
      <c r="C5" t="s">
        <v>14</v>
      </c>
      <c r="D5" t="s">
        <v>15</v>
      </c>
      <c r="E5" t="s">
        <v>16</v>
      </c>
    </row>
    <row r="6" spans="1:7" x14ac:dyDescent="0.3">
      <c r="B6">
        <f>M0</f>
        <v>500</v>
      </c>
      <c r="C6">
        <f t="shared" ref="C6:C37" si="0">IF(B6&lt;Mc,B6/1000,(B6/1000)^3.4/(Mc/1000)^2.4)</f>
        <v>0.5</v>
      </c>
      <c r="D6">
        <f>LOG10(B6)</f>
        <v>2.6989700043360187</v>
      </c>
      <c r="E6">
        <f>LOG10(C6)</f>
        <v>-0.3010299956639812</v>
      </c>
    </row>
    <row r="7" spans="1:7" x14ac:dyDescent="0.3">
      <c r="B7">
        <f t="shared" ref="B7:B38" si="1">B6+Minc</f>
        <v>1000</v>
      </c>
      <c r="C7">
        <f t="shared" si="0"/>
        <v>1</v>
      </c>
      <c r="D7">
        <f t="shared" ref="D7:D70" si="2">LOG10(B7)</f>
        <v>3</v>
      </c>
      <c r="E7">
        <f t="shared" ref="E7:E70" si="3">LOG10(C7)</f>
        <v>0</v>
      </c>
    </row>
    <row r="8" spans="1:7" x14ac:dyDescent="0.3">
      <c r="B8">
        <f t="shared" si="1"/>
        <v>1500</v>
      </c>
      <c r="C8">
        <f t="shared" si="0"/>
        <v>1.5</v>
      </c>
      <c r="D8">
        <f t="shared" si="2"/>
        <v>3.1760912590556813</v>
      </c>
      <c r="E8">
        <f t="shared" si="3"/>
        <v>0.17609125905568124</v>
      </c>
    </row>
    <row r="9" spans="1:7" x14ac:dyDescent="0.3">
      <c r="B9">
        <f t="shared" si="1"/>
        <v>2000</v>
      </c>
      <c r="C9">
        <f t="shared" si="0"/>
        <v>2</v>
      </c>
      <c r="D9">
        <f t="shared" si="2"/>
        <v>3.3010299956639813</v>
      </c>
      <c r="E9">
        <f t="shared" si="3"/>
        <v>0.3010299956639812</v>
      </c>
    </row>
    <row r="10" spans="1:7" x14ac:dyDescent="0.3">
      <c r="B10">
        <f t="shared" si="1"/>
        <v>2500</v>
      </c>
      <c r="C10">
        <f t="shared" si="0"/>
        <v>2.5</v>
      </c>
      <c r="D10">
        <f t="shared" si="2"/>
        <v>3.3979400086720375</v>
      </c>
      <c r="E10">
        <f t="shared" si="3"/>
        <v>0.3979400086720376</v>
      </c>
    </row>
    <row r="11" spans="1:7" x14ac:dyDescent="0.3">
      <c r="B11">
        <f t="shared" si="1"/>
        <v>3000</v>
      </c>
      <c r="C11">
        <f t="shared" si="0"/>
        <v>3</v>
      </c>
      <c r="D11">
        <f t="shared" si="2"/>
        <v>3.4771212547196626</v>
      </c>
      <c r="E11">
        <f t="shared" si="3"/>
        <v>0.47712125471966244</v>
      </c>
    </row>
    <row r="12" spans="1:7" x14ac:dyDescent="0.3">
      <c r="B12">
        <f t="shared" si="1"/>
        <v>3500</v>
      </c>
      <c r="C12">
        <f t="shared" si="0"/>
        <v>3.5</v>
      </c>
      <c r="D12">
        <f t="shared" si="2"/>
        <v>3.5440680443502757</v>
      </c>
      <c r="E12">
        <f t="shared" si="3"/>
        <v>0.54406804435027567</v>
      </c>
    </row>
    <row r="13" spans="1:7" x14ac:dyDescent="0.3">
      <c r="B13">
        <f t="shared" si="1"/>
        <v>4000</v>
      </c>
      <c r="C13">
        <f t="shared" si="0"/>
        <v>4</v>
      </c>
      <c r="D13">
        <f t="shared" si="2"/>
        <v>3.6020599913279625</v>
      </c>
      <c r="E13">
        <f t="shared" si="3"/>
        <v>0.6020599913279624</v>
      </c>
    </row>
    <row r="14" spans="1:7" x14ac:dyDescent="0.3">
      <c r="B14">
        <f t="shared" si="1"/>
        <v>4500</v>
      </c>
      <c r="C14">
        <f t="shared" si="0"/>
        <v>4.5</v>
      </c>
      <c r="D14">
        <f t="shared" si="2"/>
        <v>3.6532125137753435</v>
      </c>
      <c r="E14">
        <f t="shared" si="3"/>
        <v>0.65321251377534373</v>
      </c>
    </row>
    <row r="15" spans="1:7" x14ac:dyDescent="0.3">
      <c r="B15">
        <f t="shared" si="1"/>
        <v>5000</v>
      </c>
      <c r="C15">
        <f t="shared" si="0"/>
        <v>5</v>
      </c>
      <c r="D15">
        <f t="shared" si="2"/>
        <v>3.6989700043360187</v>
      </c>
      <c r="E15">
        <f t="shared" si="3"/>
        <v>0.69897000433601886</v>
      </c>
    </row>
    <row r="16" spans="1:7" x14ac:dyDescent="0.3">
      <c r="B16">
        <f t="shared" si="1"/>
        <v>5500</v>
      </c>
      <c r="C16">
        <f t="shared" si="0"/>
        <v>5.5</v>
      </c>
      <c r="D16">
        <f t="shared" si="2"/>
        <v>3.7403626894942437</v>
      </c>
      <c r="E16">
        <f t="shared" si="3"/>
        <v>0.74036268949424389</v>
      </c>
    </row>
    <row r="17" spans="2:5" x14ac:dyDescent="0.3">
      <c r="B17">
        <f t="shared" si="1"/>
        <v>6000</v>
      </c>
      <c r="C17">
        <f t="shared" si="0"/>
        <v>6</v>
      </c>
      <c r="D17">
        <f t="shared" si="2"/>
        <v>3.7781512503836434</v>
      </c>
      <c r="E17">
        <f t="shared" si="3"/>
        <v>0.77815125038364363</v>
      </c>
    </row>
    <row r="18" spans="2:5" x14ac:dyDescent="0.3">
      <c r="B18">
        <f t="shared" si="1"/>
        <v>6500</v>
      </c>
      <c r="C18">
        <f t="shared" si="0"/>
        <v>6.5</v>
      </c>
      <c r="D18">
        <f t="shared" si="2"/>
        <v>3.8129133566428557</v>
      </c>
      <c r="E18">
        <f t="shared" si="3"/>
        <v>0.81291335664285558</v>
      </c>
    </row>
    <row r="19" spans="2:5" x14ac:dyDescent="0.3">
      <c r="B19">
        <f t="shared" si="1"/>
        <v>7000</v>
      </c>
      <c r="C19">
        <f t="shared" si="0"/>
        <v>7</v>
      </c>
      <c r="D19">
        <f t="shared" si="2"/>
        <v>3.8450980400142569</v>
      </c>
      <c r="E19">
        <f t="shared" si="3"/>
        <v>0.84509804001425681</v>
      </c>
    </row>
    <row r="20" spans="2:5" x14ac:dyDescent="0.3">
      <c r="B20">
        <f t="shared" si="1"/>
        <v>7500</v>
      </c>
      <c r="C20">
        <f t="shared" si="0"/>
        <v>7.5</v>
      </c>
      <c r="D20">
        <f t="shared" si="2"/>
        <v>3.8750612633917001</v>
      </c>
      <c r="E20">
        <f t="shared" si="3"/>
        <v>0.87506126339170009</v>
      </c>
    </row>
    <row r="21" spans="2:5" x14ac:dyDescent="0.3">
      <c r="B21">
        <f t="shared" si="1"/>
        <v>8000</v>
      </c>
      <c r="C21">
        <f t="shared" si="0"/>
        <v>8</v>
      </c>
      <c r="D21">
        <f t="shared" si="2"/>
        <v>3.9030899869919438</v>
      </c>
      <c r="E21">
        <f t="shared" si="3"/>
        <v>0.90308998699194354</v>
      </c>
    </row>
    <row r="22" spans="2:5" x14ac:dyDescent="0.3">
      <c r="B22">
        <f t="shared" si="1"/>
        <v>8500</v>
      </c>
      <c r="C22">
        <f t="shared" si="0"/>
        <v>8.5</v>
      </c>
      <c r="D22">
        <f t="shared" si="2"/>
        <v>3.9294189257142929</v>
      </c>
      <c r="E22">
        <f t="shared" si="3"/>
        <v>0.92941892571429274</v>
      </c>
    </row>
    <row r="23" spans="2:5" x14ac:dyDescent="0.3">
      <c r="B23">
        <f t="shared" si="1"/>
        <v>9000</v>
      </c>
      <c r="C23">
        <f t="shared" si="0"/>
        <v>9.0000000000000071</v>
      </c>
      <c r="D23">
        <f t="shared" si="2"/>
        <v>3.9542425094393248</v>
      </c>
      <c r="E23">
        <f t="shared" si="3"/>
        <v>0.9542425094393252</v>
      </c>
    </row>
    <row r="24" spans="2:5" x14ac:dyDescent="0.3">
      <c r="B24">
        <f t="shared" si="1"/>
        <v>9500</v>
      </c>
      <c r="C24">
        <f t="shared" si="0"/>
        <v>10.816287821424302</v>
      </c>
      <c r="D24">
        <f t="shared" si="2"/>
        <v>3.9777236052888476</v>
      </c>
      <c r="E24">
        <f t="shared" si="3"/>
        <v>1.0340782353277029</v>
      </c>
    </row>
    <row r="25" spans="2:5" x14ac:dyDescent="0.3">
      <c r="B25">
        <f t="shared" si="1"/>
        <v>10000</v>
      </c>
      <c r="C25">
        <f t="shared" si="0"/>
        <v>12.877097302600408</v>
      </c>
      <c r="D25">
        <f t="shared" si="2"/>
        <v>4</v>
      </c>
      <c r="E25">
        <f t="shared" si="3"/>
        <v>1.1098179773456205</v>
      </c>
    </row>
    <row r="26" spans="2:5" x14ac:dyDescent="0.3">
      <c r="B26">
        <f t="shared" si="1"/>
        <v>10500</v>
      </c>
      <c r="C26">
        <f t="shared" si="0"/>
        <v>15.200630218693949</v>
      </c>
      <c r="D26">
        <f t="shared" si="2"/>
        <v>4.0211892990699383</v>
      </c>
      <c r="E26">
        <f t="shared" si="3"/>
        <v>1.1818615941834094</v>
      </c>
    </row>
    <row r="27" spans="2:5" x14ac:dyDescent="0.3">
      <c r="B27">
        <f t="shared" si="1"/>
        <v>11000</v>
      </c>
      <c r="C27">
        <f t="shared" si="0"/>
        <v>17.805456262136477</v>
      </c>
      <c r="D27">
        <f t="shared" si="2"/>
        <v>4.0413926851582254</v>
      </c>
      <c r="E27">
        <f t="shared" si="3"/>
        <v>1.2505531068835858</v>
      </c>
    </row>
    <row r="28" spans="2:5" x14ac:dyDescent="0.3">
      <c r="B28">
        <f t="shared" si="1"/>
        <v>11500</v>
      </c>
      <c r="C28">
        <f t="shared" si="0"/>
        <v>20.710502414972595</v>
      </c>
      <c r="D28">
        <f t="shared" si="2"/>
        <v>4.0606978403536118</v>
      </c>
      <c r="E28">
        <f t="shared" si="3"/>
        <v>1.3161906345478998</v>
      </c>
    </row>
    <row r="29" spans="2:5" x14ac:dyDescent="0.3">
      <c r="B29">
        <f t="shared" si="1"/>
        <v>12000</v>
      </c>
      <c r="C29">
        <f t="shared" si="0"/>
        <v>23.935043102852255</v>
      </c>
      <c r="D29">
        <f t="shared" si="2"/>
        <v>4.0791812460476251</v>
      </c>
      <c r="E29">
        <f t="shared" si="3"/>
        <v>1.3790342139075447</v>
      </c>
    </row>
    <row r="30" spans="2:5" x14ac:dyDescent="0.3">
      <c r="B30">
        <f t="shared" si="1"/>
        <v>12500</v>
      </c>
      <c r="C30">
        <f t="shared" si="0"/>
        <v>27.498691041290172</v>
      </c>
      <c r="D30">
        <f t="shared" si="2"/>
        <v>4.0969100130080562</v>
      </c>
      <c r="E30">
        <f t="shared" si="3"/>
        <v>1.4393120215730122</v>
      </c>
    </row>
    <row r="31" spans="2:5" x14ac:dyDescent="0.3">
      <c r="B31">
        <f t="shared" si="1"/>
        <v>13000</v>
      </c>
      <c r="C31">
        <f t="shared" si="0"/>
        <v>31.421388698380014</v>
      </c>
      <c r="D31">
        <f t="shared" si="2"/>
        <v>4.1139433523068369</v>
      </c>
      <c r="E31">
        <f t="shared" si="3"/>
        <v>1.4972253751888651</v>
      </c>
    </row>
    <row r="32" spans="2:5" x14ac:dyDescent="0.3">
      <c r="B32">
        <f t="shared" si="1"/>
        <v>13500</v>
      </c>
      <c r="C32">
        <f t="shared" si="0"/>
        <v>35.723400309186957</v>
      </c>
      <c r="D32">
        <f t="shared" si="2"/>
        <v>4.1303337684950066</v>
      </c>
      <c r="E32">
        <f t="shared" si="3"/>
        <v>1.5529527902286411</v>
      </c>
    </row>
    <row r="33" spans="2:5" x14ac:dyDescent="0.3">
      <c r="B33">
        <f t="shared" si="1"/>
        <v>14000</v>
      </c>
      <c r="C33">
        <f t="shared" si="0"/>
        <v>40.425304386106475</v>
      </c>
      <c r="D33">
        <f t="shared" si="2"/>
        <v>4.1461280356782382</v>
      </c>
      <c r="E33">
        <f t="shared" si="3"/>
        <v>1.6066532986516293</v>
      </c>
    </row>
    <row r="34" spans="2:5" x14ac:dyDescent="0.3">
      <c r="B34">
        <f t="shared" si="1"/>
        <v>14500</v>
      </c>
      <c r="C34">
        <f t="shared" si="0"/>
        <v>45.547986676980244</v>
      </c>
      <c r="D34">
        <f t="shared" si="2"/>
        <v>4.1613680022349753</v>
      </c>
      <c r="E34">
        <f t="shared" si="3"/>
        <v>1.6584691849445352</v>
      </c>
    </row>
    <row r="35" spans="2:5" x14ac:dyDescent="0.3">
      <c r="B35">
        <f t="shared" si="1"/>
        <v>15000</v>
      </c>
      <c r="C35">
        <f t="shared" si="0"/>
        <v>51.112633529016222</v>
      </c>
      <c r="D35">
        <f t="shared" si="2"/>
        <v>4.1760912590556813</v>
      </c>
      <c r="E35">
        <f t="shared" si="3"/>
        <v>1.7085282581349366</v>
      </c>
    </row>
    <row r="36" spans="2:5" x14ac:dyDescent="0.3">
      <c r="B36">
        <f t="shared" si="1"/>
        <v>15500</v>
      </c>
      <c r="C36">
        <f t="shared" si="0"/>
        <v>57.140725621817708</v>
      </c>
      <c r="D36">
        <f t="shared" si="2"/>
        <v>4.1903316981702918</v>
      </c>
      <c r="E36">
        <f t="shared" si="3"/>
        <v>1.7569457511246109</v>
      </c>
    </row>
    <row r="37" spans="2:5" x14ac:dyDescent="0.3">
      <c r="B37">
        <f t="shared" si="1"/>
        <v>16000</v>
      </c>
      <c r="C37">
        <f t="shared" si="0"/>
        <v>63.654032037266106</v>
      </c>
      <c r="D37">
        <f t="shared" si="2"/>
        <v>4.204119982655925</v>
      </c>
      <c r="E37">
        <f t="shared" si="3"/>
        <v>1.8038259183757643</v>
      </c>
    </row>
    <row r="38" spans="2:5" x14ac:dyDescent="0.3">
      <c r="B38">
        <f t="shared" si="1"/>
        <v>16500</v>
      </c>
      <c r="C38">
        <f t="shared" ref="C38:C69" si="4">IF(B38&lt;Mc,B38/1000,(B38/1000)^3.4/(Mc/1000)^2.4)</f>
        <v>70.674604637780078</v>
      </c>
      <c r="D38">
        <f t="shared" si="2"/>
        <v>4.2174839442139067</v>
      </c>
      <c r="E38">
        <f t="shared" si="3"/>
        <v>1.8492633876729017</v>
      </c>
    </row>
    <row r="39" spans="2:5" x14ac:dyDescent="0.3">
      <c r="B39">
        <f t="shared" ref="B39:B70" si="5">B38+Minc</f>
        <v>17000</v>
      </c>
      <c r="C39">
        <f t="shared" si="4"/>
        <v>78.224772727704206</v>
      </c>
      <c r="D39">
        <f t="shared" si="2"/>
        <v>4.2304489213782741</v>
      </c>
      <c r="E39">
        <f t="shared" si="3"/>
        <v>1.8933443100317517</v>
      </c>
    </row>
    <row r="40" spans="2:5" x14ac:dyDescent="0.3">
      <c r="B40">
        <f t="shared" si="5"/>
        <v>17500</v>
      </c>
      <c r="C40">
        <f t="shared" si="4"/>
        <v>86.327137975354859</v>
      </c>
      <c r="D40">
        <f t="shared" si="2"/>
        <v>4.2430380486862944</v>
      </c>
      <c r="E40">
        <f t="shared" si="3"/>
        <v>1.9361473428790212</v>
      </c>
    </row>
    <row r="41" spans="2:5" x14ac:dyDescent="0.3">
      <c r="B41">
        <f t="shared" si="5"/>
        <v>18000</v>
      </c>
      <c r="C41">
        <f t="shared" si="4"/>
        <v>95.004569575648304</v>
      </c>
      <c r="D41">
        <f t="shared" si="2"/>
        <v>4.2552725051033065</v>
      </c>
      <c r="E41">
        <f t="shared" si="3"/>
        <v>1.9777444946968605</v>
      </c>
    </row>
    <row r="42" spans="2:5" x14ac:dyDescent="0.3">
      <c r="B42">
        <f t="shared" si="5"/>
        <v>18500</v>
      </c>
      <c r="C42">
        <f t="shared" si="4"/>
        <v>104.28019963531654</v>
      </c>
      <c r="D42">
        <f t="shared" si="2"/>
        <v>4.2671717284030137</v>
      </c>
      <c r="E42">
        <f t="shared" si="3"/>
        <v>2.0182018539158673</v>
      </c>
    </row>
    <row r="43" spans="2:5" x14ac:dyDescent="0.3">
      <c r="B43">
        <f t="shared" si="5"/>
        <v>19000</v>
      </c>
      <c r="C43">
        <f t="shared" si="4"/>
        <v>114.17741876452686</v>
      </c>
      <c r="D43">
        <f t="shared" si="2"/>
        <v>4.2787536009528289</v>
      </c>
      <c r="E43">
        <f t="shared" si="3"/>
        <v>2.0575802205852383</v>
      </c>
    </row>
    <row r="44" spans="2:5" x14ac:dyDescent="0.3">
      <c r="B44">
        <f t="shared" si="5"/>
        <v>19500</v>
      </c>
      <c r="C44">
        <f t="shared" si="4"/>
        <v>124.71987186031014</v>
      </c>
      <c r="D44">
        <f t="shared" si="2"/>
        <v>4.2900346113625183</v>
      </c>
      <c r="E44">
        <f t="shared" si="3"/>
        <v>2.095935655978181</v>
      </c>
    </row>
    <row r="45" spans="2:5" x14ac:dyDescent="0.3">
      <c r="B45">
        <f t="shared" si="5"/>
        <v>20000</v>
      </c>
      <c r="C45">
        <f t="shared" si="4"/>
        <v>135.93145406858821</v>
      </c>
      <c r="D45">
        <f t="shared" si="2"/>
        <v>4.3010299956639813</v>
      </c>
      <c r="E45">
        <f t="shared" si="3"/>
        <v>2.133319962603156</v>
      </c>
    </row>
    <row r="46" spans="2:5" x14ac:dyDescent="0.3">
      <c r="B46">
        <f t="shared" si="5"/>
        <v>20500</v>
      </c>
      <c r="C46">
        <f t="shared" si="4"/>
        <v>147.83630691282431</v>
      </c>
      <c r="D46">
        <f t="shared" si="2"/>
        <v>4.3117538610557542</v>
      </c>
      <c r="E46">
        <f t="shared" si="3"/>
        <v>2.1697811049351854</v>
      </c>
    </row>
    <row r="47" spans="2:5" x14ac:dyDescent="0.3">
      <c r="B47">
        <f t="shared" si="5"/>
        <v>21000</v>
      </c>
      <c r="C47">
        <f t="shared" si="4"/>
        <v>160.45881457840161</v>
      </c>
      <c r="D47">
        <f t="shared" si="2"/>
        <v>4.3222192947339195</v>
      </c>
      <c r="E47">
        <f t="shared" si="3"/>
        <v>2.2053635794409461</v>
      </c>
    </row>
    <row r="48" spans="2:5" x14ac:dyDescent="0.3">
      <c r="B48">
        <f t="shared" si="5"/>
        <v>21500</v>
      </c>
      <c r="C48">
        <f t="shared" si="4"/>
        <v>173.8236003427975</v>
      </c>
      <c r="D48">
        <f t="shared" si="2"/>
        <v>4.3324384599156049</v>
      </c>
      <c r="E48">
        <f t="shared" si="3"/>
        <v>2.2401087410586777</v>
      </c>
    </row>
    <row r="49" spans="2:5" x14ac:dyDescent="0.3">
      <c r="B49">
        <f t="shared" si="5"/>
        <v>22000</v>
      </c>
      <c r="C49">
        <f t="shared" si="4"/>
        <v>187.95552314247888</v>
      </c>
      <c r="D49">
        <f t="shared" si="2"/>
        <v>4.3424226808222066</v>
      </c>
      <c r="E49">
        <f t="shared" si="3"/>
        <v>2.274055092141122</v>
      </c>
    </row>
    <row r="50" spans="2:5" x14ac:dyDescent="0.3">
      <c r="B50">
        <f t="shared" si="5"/>
        <v>22500</v>
      </c>
      <c r="C50">
        <f t="shared" si="4"/>
        <v>202.87967426820182</v>
      </c>
      <c r="D50">
        <f t="shared" si="2"/>
        <v>4.3521825181113627</v>
      </c>
      <c r="E50">
        <f t="shared" si="3"/>
        <v>2.3072385389242527</v>
      </c>
    </row>
    <row r="51" spans="2:5" x14ac:dyDescent="0.3">
      <c r="B51">
        <f t="shared" si="5"/>
        <v>23000</v>
      </c>
      <c r="C51">
        <f t="shared" si="4"/>
        <v>218.62137418109987</v>
      </c>
      <c r="D51">
        <f t="shared" si="2"/>
        <v>4.3617278360175931</v>
      </c>
      <c r="E51">
        <f t="shared" si="3"/>
        <v>2.3396926198054357</v>
      </c>
    </row>
    <row r="52" spans="2:5" x14ac:dyDescent="0.3">
      <c r="B52">
        <f t="shared" si="5"/>
        <v>23500</v>
      </c>
      <c r="C52">
        <f t="shared" si="4"/>
        <v>235.20616944253069</v>
      </c>
      <c r="D52">
        <f t="shared" si="2"/>
        <v>4.3710678622717358</v>
      </c>
      <c r="E52">
        <f t="shared" si="3"/>
        <v>2.371448709069524</v>
      </c>
    </row>
    <row r="53" spans="2:5" x14ac:dyDescent="0.3">
      <c r="B53">
        <f t="shared" si="5"/>
        <v>24000</v>
      </c>
      <c r="C53">
        <f t="shared" si="4"/>
        <v>252.65982975123009</v>
      </c>
      <c r="D53">
        <f t="shared" si="2"/>
        <v>4.3802112417116064</v>
      </c>
      <c r="E53">
        <f t="shared" si="3"/>
        <v>2.4025361991650809</v>
      </c>
    </row>
    <row r="54" spans="2:5" x14ac:dyDescent="0.3">
      <c r="B54">
        <f t="shared" si="5"/>
        <v>24500</v>
      </c>
      <c r="C54">
        <f t="shared" si="4"/>
        <v>271.00834508180679</v>
      </c>
      <c r="D54">
        <f t="shared" si="2"/>
        <v>4.3891660843645326</v>
      </c>
      <c r="E54">
        <f t="shared" si="3"/>
        <v>2.4329826641850305</v>
      </c>
    </row>
    <row r="55" spans="2:5" x14ac:dyDescent="0.3">
      <c r="B55">
        <f t="shared" si="5"/>
        <v>25000</v>
      </c>
      <c r="C55">
        <f t="shared" si="4"/>
        <v>290.27792291905632</v>
      </c>
      <c r="D55">
        <f t="shared" si="2"/>
        <v>4.3979400086720375</v>
      </c>
      <c r="E55">
        <f t="shared" si="3"/>
        <v>2.4628140068305475</v>
      </c>
    </row>
    <row r="56" spans="2:5" x14ac:dyDescent="0.3">
      <c r="B56">
        <f t="shared" si="5"/>
        <v>25500</v>
      </c>
      <c r="C56">
        <f t="shared" si="4"/>
        <v>310.49498558299399</v>
      </c>
      <c r="D56">
        <f t="shared" si="2"/>
        <v>4.4065401804339555</v>
      </c>
      <c r="E56">
        <f t="shared" si="3"/>
        <v>2.4920545908210676</v>
      </c>
    </row>
    <row r="57" spans="2:5" x14ac:dyDescent="0.3">
      <c r="B57">
        <f t="shared" si="5"/>
        <v>26000</v>
      </c>
      <c r="C57">
        <f t="shared" si="4"/>
        <v>331.68616763985966</v>
      </c>
      <c r="D57">
        <f t="shared" si="2"/>
        <v>4.4149733479708182</v>
      </c>
      <c r="E57">
        <f t="shared" si="3"/>
        <v>2.5207273604464016</v>
      </c>
    </row>
    <row r="58" spans="2:5" x14ac:dyDescent="0.3">
      <c r="B58">
        <f t="shared" si="5"/>
        <v>26500</v>
      </c>
      <c r="C58">
        <f t="shared" si="4"/>
        <v>353.87831339470142</v>
      </c>
      <c r="D58">
        <f t="shared" si="2"/>
        <v>4.4232458739368079</v>
      </c>
      <c r="E58">
        <f t="shared" si="3"/>
        <v>2.5488539487307671</v>
      </c>
    </row>
    <row r="59" spans="2:5" x14ac:dyDescent="0.3">
      <c r="B59">
        <f t="shared" si="5"/>
        <v>27000</v>
      </c>
      <c r="C59">
        <f t="shared" si="4"/>
        <v>377.09847446143249</v>
      </c>
      <c r="D59">
        <f t="shared" si="2"/>
        <v>4.4313637641589869</v>
      </c>
      <c r="E59">
        <f t="shared" si="3"/>
        <v>2.5764547754861771</v>
      </c>
    </row>
    <row r="60" spans="2:5" x14ac:dyDescent="0.3">
      <c r="B60">
        <f t="shared" si="5"/>
        <v>27500</v>
      </c>
      <c r="C60">
        <f t="shared" si="4"/>
        <v>401.37390740655121</v>
      </c>
      <c r="D60">
        <f t="shared" si="2"/>
        <v>4.4393326938302629</v>
      </c>
      <c r="E60">
        <f t="shared" si="3"/>
        <v>2.603549136368513</v>
      </c>
    </row>
    <row r="61" spans="2:5" x14ac:dyDescent="0.3">
      <c r="B61">
        <f t="shared" si="5"/>
        <v>28000</v>
      </c>
      <c r="C61">
        <f t="shared" si="4"/>
        <v>426.73207146295755</v>
      </c>
      <c r="D61">
        <f t="shared" si="2"/>
        <v>4.4471580313422194</v>
      </c>
      <c r="E61">
        <f t="shared" si="3"/>
        <v>2.6301552839091658</v>
      </c>
    </row>
    <row r="62" spans="2:5" x14ac:dyDescent="0.3">
      <c r="B62">
        <f t="shared" si="5"/>
        <v>28500</v>
      </c>
      <c r="C62">
        <f t="shared" si="4"/>
        <v>453.20062631054134</v>
      </c>
      <c r="D62">
        <f t="shared" si="2"/>
        <v>4.4548448600085102</v>
      </c>
      <c r="E62">
        <f t="shared" si="3"/>
        <v>2.656290501374555</v>
      </c>
    </row>
    <row r="63" spans="2:5" x14ac:dyDescent="0.3">
      <c r="B63">
        <f t="shared" si="5"/>
        <v>29000</v>
      </c>
      <c r="C63">
        <f t="shared" si="4"/>
        <v>480.80742992043076</v>
      </c>
      <c r="D63">
        <f t="shared" si="2"/>
        <v>4.4623979978989565</v>
      </c>
      <c r="E63">
        <f t="shared" si="3"/>
        <v>2.6819711702020714</v>
      </c>
    </row>
    <row r="64" spans="2:5" x14ac:dyDescent="0.3">
      <c r="B64">
        <f t="shared" si="5"/>
        <v>29500</v>
      </c>
      <c r="C64">
        <f t="shared" si="4"/>
        <v>509.58053645998211</v>
      </c>
      <c r="D64">
        <f t="shared" si="2"/>
        <v>4.4698220159781634</v>
      </c>
      <c r="E64">
        <f t="shared" si="3"/>
        <v>2.7072128316713751</v>
      </c>
    </row>
    <row r="65" spans="2:5" x14ac:dyDescent="0.3">
      <c r="B65">
        <f t="shared" si="5"/>
        <v>30000</v>
      </c>
      <c r="C65">
        <f t="shared" si="4"/>
        <v>539.54819425578239</v>
      </c>
      <c r="D65">
        <f t="shared" si="2"/>
        <v>4.4771212547196626</v>
      </c>
      <c r="E65">
        <f t="shared" si="3"/>
        <v>2.7320302433924728</v>
      </c>
    </row>
    <row r="66" spans="2:5" x14ac:dyDescent="0.3">
      <c r="B66">
        <f t="shared" si="5"/>
        <v>30500</v>
      </c>
      <c r="C66">
        <f t="shared" si="4"/>
        <v>570.73884381209427</v>
      </c>
      <c r="D66">
        <f t="shared" si="2"/>
        <v>4.4842998393467859</v>
      </c>
      <c r="E66">
        <f t="shared" si="3"/>
        <v>2.756437431124692</v>
      </c>
    </row>
    <row r="67" spans="2:5" x14ac:dyDescent="0.3">
      <c r="B67">
        <f t="shared" si="5"/>
        <v>31000</v>
      </c>
      <c r="C67">
        <f t="shared" si="4"/>
        <v>603.18111588233523</v>
      </c>
      <c r="D67">
        <f t="shared" si="2"/>
        <v>4.4913616938342731</v>
      </c>
      <c r="E67">
        <f t="shared" si="3"/>
        <v>2.7804477363821474</v>
      </c>
    </row>
    <row r="68" spans="2:5" x14ac:dyDescent="0.3">
      <c r="B68">
        <f t="shared" si="5"/>
        <v>31500</v>
      </c>
      <c r="C68">
        <f t="shared" si="4"/>
        <v>636.90382959131557</v>
      </c>
      <c r="D68">
        <f t="shared" si="2"/>
        <v>4.4983105537896009</v>
      </c>
      <c r="E68">
        <f t="shared" si="3"/>
        <v>2.8040738602302619</v>
      </c>
    </row>
    <row r="69" spans="2:5" x14ac:dyDescent="0.3">
      <c r="B69">
        <f t="shared" si="5"/>
        <v>32000</v>
      </c>
      <c r="C69">
        <f t="shared" si="4"/>
        <v>671.9359906061112</v>
      </c>
      <c r="D69">
        <f t="shared" si="2"/>
        <v>4.5051499783199063</v>
      </c>
      <c r="E69">
        <f t="shared" si="3"/>
        <v>2.8273279036333006</v>
      </c>
    </row>
    <row r="70" spans="2:5" x14ac:dyDescent="0.3">
      <c r="B70">
        <f t="shared" si="5"/>
        <v>32500</v>
      </c>
      <c r="C70">
        <f t="shared" ref="C70:C101" si="6">IF(B70&lt;Mc,B70/1000,(B70/1000)^3.4/(Mc/1000)^2.4)</f>
        <v>708.30678935354479</v>
      </c>
      <c r="D70">
        <f t="shared" si="2"/>
        <v>4.5118833609788744</v>
      </c>
      <c r="E70">
        <f t="shared" si="3"/>
        <v>2.8502214046737935</v>
      </c>
    </row>
    <row r="71" spans="2:5" x14ac:dyDescent="0.3">
      <c r="B71">
        <f t="shared" ref="B71:B105" si="7">B70+Minc</f>
        <v>33000</v>
      </c>
      <c r="C71">
        <f t="shared" si="6"/>
        <v>746.04559928238007</v>
      </c>
      <c r="D71">
        <f t="shared" ref="D71:D105" si="8">LOG10(B71)</f>
        <v>4.5185139398778871</v>
      </c>
      <c r="E71">
        <f t="shared" ref="E71:E105" si="9">LOG10(C71)</f>
        <v>2.8727653729304379</v>
      </c>
    </row>
    <row r="72" spans="2:5" x14ac:dyDescent="0.3">
      <c r="B72">
        <f t="shared" si="7"/>
        <v>33500</v>
      </c>
      <c r="C72">
        <f t="shared" si="6"/>
        <v>785.18197516844009</v>
      </c>
      <c r="D72">
        <f t="shared" si="8"/>
        <v>4.5250448070368456</v>
      </c>
      <c r="E72">
        <f t="shared" si="9"/>
        <v>2.8949703212708942</v>
      </c>
    </row>
    <row r="73" spans="2:5" x14ac:dyDescent="0.3">
      <c r="B73">
        <f t="shared" si="7"/>
        <v>34000</v>
      </c>
      <c r="C73">
        <f t="shared" si="6"/>
        <v>825.74565146093983</v>
      </c>
      <c r="D73">
        <f t="shared" si="8"/>
        <v>4.5314789170422554</v>
      </c>
      <c r="E73">
        <f t="shared" si="9"/>
        <v>2.9168462952892877</v>
      </c>
    </row>
    <row r="74" spans="2:5" x14ac:dyDescent="0.3">
      <c r="B74">
        <f t="shared" si="7"/>
        <v>34500</v>
      </c>
      <c r="C74">
        <f t="shared" si="6"/>
        <v>867.7665406684431</v>
      </c>
      <c r="D74">
        <f t="shared" si="8"/>
        <v>4.5378190950732744</v>
      </c>
      <c r="E74">
        <f t="shared" si="9"/>
        <v>2.9384029005947525</v>
      </c>
    </row>
    <row r="75" spans="2:5" x14ac:dyDescent="0.3">
      <c r="B75">
        <f t="shared" si="7"/>
        <v>35000</v>
      </c>
      <c r="C75">
        <f t="shared" si="6"/>
        <v>911.27473178290961</v>
      </c>
      <c r="D75">
        <f t="shared" si="8"/>
        <v>4.5440680443502757</v>
      </c>
      <c r="E75">
        <f t="shared" si="9"/>
        <v>2.9596493281365568</v>
      </c>
    </row>
    <row r="76" spans="2:5" x14ac:dyDescent="0.3">
      <c r="B76">
        <f t="shared" si="7"/>
        <v>35500</v>
      </c>
      <c r="C76">
        <f t="shared" si="6"/>
        <v>956.30048874041472</v>
      </c>
      <c r="D76">
        <f t="shared" si="8"/>
        <v>4.5502283530550942</v>
      </c>
      <c r="E76">
        <f t="shared" si="9"/>
        <v>2.9805943777329396</v>
      </c>
    </row>
    <row r="77" spans="2:5" x14ac:dyDescent="0.3">
      <c r="B77">
        <f t="shared" si="7"/>
        <v>36000</v>
      </c>
      <c r="C77">
        <f t="shared" si="6"/>
        <v>1002.8742489171345</v>
      </c>
      <c r="D77">
        <f t="shared" si="8"/>
        <v>4.5563025007672868</v>
      </c>
      <c r="E77">
        <f t="shared" si="9"/>
        <v>3.0012464799543968</v>
      </c>
    </row>
    <row r="78" spans="2:5" x14ac:dyDescent="0.3">
      <c r="B78">
        <f t="shared" si="7"/>
        <v>36500</v>
      </c>
      <c r="C78">
        <f t="shared" si="6"/>
        <v>1051.0266216593534</v>
      </c>
      <c r="D78">
        <f t="shared" si="8"/>
        <v>4.5622928644564746</v>
      </c>
      <c r="E78">
        <f t="shared" si="9"/>
        <v>3.0216137164976349</v>
      </c>
    </row>
    <row r="79" spans="2:5" x14ac:dyDescent="0.3">
      <c r="B79">
        <f t="shared" si="7"/>
        <v>37000</v>
      </c>
      <c r="C79">
        <f t="shared" si="6"/>
        <v>1100.7883868462131</v>
      </c>
      <c r="D79">
        <f t="shared" si="8"/>
        <v>4.568201724066995</v>
      </c>
      <c r="E79">
        <f t="shared" si="9"/>
        <v>3.0417038391734028</v>
      </c>
    </row>
    <row r="80" spans="2:5" x14ac:dyDescent="0.3">
      <c r="B80">
        <f t="shared" si="7"/>
        <v>37500</v>
      </c>
      <c r="C80">
        <f t="shared" si="6"/>
        <v>1152.1904934840861</v>
      </c>
      <c r="D80">
        <f t="shared" si="8"/>
        <v>4.5740312677277188</v>
      </c>
      <c r="E80">
        <f t="shared" si="9"/>
        <v>3.0615242876198643</v>
      </c>
    </row>
    <row r="81" spans="2:5" x14ac:dyDescent="0.3">
      <c r="B81">
        <f t="shared" si="7"/>
        <v>38000</v>
      </c>
      <c r="C81">
        <f t="shared" si="6"/>
        <v>1205.2640583313819</v>
      </c>
      <c r="D81">
        <f t="shared" si="8"/>
        <v>4.5797835966168101</v>
      </c>
      <c r="E81">
        <f t="shared" si="9"/>
        <v>3.0810822058427743</v>
      </c>
    </row>
    <row r="82" spans="2:5" x14ac:dyDescent="0.3">
      <c r="B82">
        <f t="shared" si="7"/>
        <v>38500</v>
      </c>
      <c r="C82">
        <f t="shared" si="6"/>
        <v>1260.0403645528208</v>
      </c>
      <c r="D82">
        <f t="shared" si="8"/>
        <v>4.585460729508501</v>
      </c>
      <c r="E82">
        <f t="shared" si="9"/>
        <v>3.1003844576745223</v>
      </c>
    </row>
    <row r="83" spans="2:5" x14ac:dyDescent="0.3">
      <c r="B83">
        <f t="shared" si="7"/>
        <v>39000</v>
      </c>
      <c r="C83">
        <f t="shared" si="6"/>
        <v>1316.5508604020877</v>
      </c>
      <c r="D83">
        <f t="shared" si="8"/>
        <v>4.5910646070264995</v>
      </c>
      <c r="E83">
        <f t="shared" si="9"/>
        <v>3.119437641235717</v>
      </c>
    </row>
    <row r="84" spans="2:5" x14ac:dyDescent="0.3">
      <c r="B84">
        <f t="shared" si="7"/>
        <v>39500</v>
      </c>
      <c r="C84">
        <f t="shared" si="6"/>
        <v>1374.8271579319544</v>
      </c>
      <c r="D84">
        <f t="shared" si="8"/>
        <v>4.5965970956264606</v>
      </c>
      <c r="E84">
        <f t="shared" si="9"/>
        <v>3.1382481024755848</v>
      </c>
    </row>
    <row r="85" spans="2:5" x14ac:dyDescent="0.3">
      <c r="B85">
        <f t="shared" si="7"/>
        <v>40000</v>
      </c>
      <c r="C85">
        <f t="shared" si="6"/>
        <v>1434.9010317309162</v>
      </c>
      <c r="D85">
        <f t="shared" si="8"/>
        <v>4.6020599913279625</v>
      </c>
      <c r="E85">
        <f t="shared" si="9"/>
        <v>3.1568219478606925</v>
      </c>
    </row>
    <row r="86" spans="2:5" x14ac:dyDescent="0.3">
      <c r="B86">
        <f t="shared" si="7"/>
        <v>40500</v>
      </c>
      <c r="C86">
        <f t="shared" si="6"/>
        <v>1496.8044176854951</v>
      </c>
      <c r="D86">
        <f t="shared" si="8"/>
        <v>4.6074550232146683</v>
      </c>
      <c r="E86">
        <f t="shared" si="9"/>
        <v>3.1751650562754929</v>
      </c>
    </row>
    <row r="87" spans="2:5" x14ac:dyDescent="0.3">
      <c r="B87">
        <f t="shared" si="7"/>
        <v>41000</v>
      </c>
      <c r="C87">
        <f t="shared" si="6"/>
        <v>1560.5694117673702</v>
      </c>
      <c r="D87">
        <f t="shared" si="8"/>
        <v>4.6127838567197355</v>
      </c>
      <c r="E87">
        <f t="shared" si="9"/>
        <v>3.1932830901927214</v>
      </c>
    </row>
    <row r="88" spans="2:5" x14ac:dyDescent="0.3">
      <c r="B88">
        <f t="shared" si="7"/>
        <v>41500</v>
      </c>
      <c r="C88">
        <f t="shared" si="6"/>
        <v>1626.2282688444961</v>
      </c>
      <c r="D88">
        <f t="shared" si="8"/>
        <v>4.6180480967120925</v>
      </c>
      <c r="E88">
        <f t="shared" si="9"/>
        <v>3.2111815061667355</v>
      </c>
    </row>
    <row r="89" spans="2:5" x14ac:dyDescent="0.3">
      <c r="B89">
        <f t="shared" si="7"/>
        <v>42000</v>
      </c>
      <c r="C89">
        <f t="shared" si="6"/>
        <v>1693.8134015155358</v>
      </c>
      <c r="D89">
        <f t="shared" si="8"/>
        <v>4.6232492903979008</v>
      </c>
      <c r="E89">
        <f t="shared" si="9"/>
        <v>3.2288655646984821</v>
      </c>
    </row>
    <row r="90" spans="2:5" x14ac:dyDescent="0.3">
      <c r="B90">
        <f t="shared" si="7"/>
        <v>42500</v>
      </c>
      <c r="C90">
        <f t="shared" si="6"/>
        <v>1763.3573789667514</v>
      </c>
      <c r="D90">
        <f t="shared" si="8"/>
        <v>4.6283889300503116</v>
      </c>
      <c r="E90">
        <f t="shared" si="9"/>
        <v>3.2463403395166797</v>
      </c>
    </row>
    <row r="91" spans="2:5" x14ac:dyDescent="0.3">
      <c r="B91">
        <f t="shared" si="7"/>
        <v>43000</v>
      </c>
      <c r="C91">
        <f t="shared" si="6"/>
        <v>1834.8929258507787</v>
      </c>
      <c r="D91">
        <f t="shared" si="8"/>
        <v>4.6334684555795862</v>
      </c>
      <c r="E91">
        <f t="shared" si="9"/>
        <v>3.2636107263162142</v>
      </c>
    </row>
    <row r="92" spans="2:5" x14ac:dyDescent="0.3">
      <c r="B92">
        <f t="shared" si="7"/>
        <v>43500</v>
      </c>
      <c r="C92">
        <f t="shared" si="6"/>
        <v>1908.4529211865436</v>
      </c>
      <c r="D92">
        <f t="shared" si="8"/>
        <v>4.638489256954637</v>
      </c>
      <c r="E92">
        <f t="shared" si="9"/>
        <v>3.2806814509913873</v>
      </c>
    </row>
    <row r="93" spans="2:5" x14ac:dyDescent="0.3">
      <c r="B93">
        <f t="shared" si="7"/>
        <v>44000</v>
      </c>
      <c r="C93">
        <f t="shared" si="6"/>
        <v>1984.0703972796666</v>
      </c>
      <c r="D93">
        <f t="shared" si="8"/>
        <v>4.6434526764861879</v>
      </c>
      <c r="E93">
        <f t="shared" si="9"/>
        <v>3.2975570773986576</v>
      </c>
    </row>
    <row r="94" spans="2:5" x14ac:dyDescent="0.3">
      <c r="B94">
        <f t="shared" si="7"/>
        <v>44500</v>
      </c>
      <c r="C94">
        <f t="shared" si="6"/>
        <v>2061.7785386628234</v>
      </c>
      <c r="D94">
        <f t="shared" si="8"/>
        <v>4.648360010980932</v>
      </c>
      <c r="E94">
        <f t="shared" si="9"/>
        <v>3.3142420146807878</v>
      </c>
    </row>
    <row r="95" spans="2:5" x14ac:dyDescent="0.3">
      <c r="B95">
        <f t="shared" si="7"/>
        <v>45000</v>
      </c>
      <c r="C95">
        <f t="shared" si="6"/>
        <v>2141.6106810553629</v>
      </c>
      <c r="D95">
        <f t="shared" si="8"/>
        <v>4.653212513775344</v>
      </c>
      <c r="E95">
        <f t="shared" si="9"/>
        <v>3.3307405241817887</v>
      </c>
    </row>
    <row r="96" spans="2:5" x14ac:dyDescent="0.3">
      <c r="B96">
        <f t="shared" si="7"/>
        <v>45500</v>
      </c>
      <c r="C96">
        <f t="shared" si="6"/>
        <v>2223.6003103417261</v>
      </c>
      <c r="D96">
        <f t="shared" si="8"/>
        <v>4.6580113966571126</v>
      </c>
      <c r="E96">
        <f t="shared" si="9"/>
        <v>3.3470567259798027</v>
      </c>
    </row>
    <row r="97" spans="2:5" x14ac:dyDescent="0.3">
      <c r="B97">
        <f t="shared" si="7"/>
        <v>46000</v>
      </c>
      <c r="C97">
        <f t="shared" si="6"/>
        <v>2307.7810615680182</v>
      </c>
      <c r="D97">
        <f t="shared" si="8"/>
        <v>4.6627578316815743</v>
      </c>
      <c r="E97">
        <f t="shared" si="9"/>
        <v>3.3631946050629722</v>
      </c>
    </row>
    <row r="98" spans="2:5" x14ac:dyDescent="0.3">
      <c r="B98">
        <f t="shared" si="7"/>
        <v>46500</v>
      </c>
      <c r="C98">
        <f t="shared" si="6"/>
        <v>2394.1867179563033</v>
      </c>
      <c r="D98">
        <f t="shared" si="8"/>
        <v>4.6674529528899535</v>
      </c>
      <c r="E98">
        <f t="shared" si="9"/>
        <v>3.3791580171714632</v>
      </c>
    </row>
    <row r="99" spans="2:5" x14ac:dyDescent="0.3">
      <c r="B99">
        <f t="shared" si="7"/>
        <v>47000</v>
      </c>
      <c r="C99">
        <f t="shared" si="6"/>
        <v>2482.8512099360687</v>
      </c>
      <c r="D99">
        <f t="shared" si="8"/>
        <v>4.6720978579357171</v>
      </c>
      <c r="E99">
        <f t="shared" si="9"/>
        <v>3.3949506943270595</v>
      </c>
    </row>
    <row r="100" spans="2:5" x14ac:dyDescent="0.3">
      <c r="B100">
        <f t="shared" si="7"/>
        <v>47500</v>
      </c>
      <c r="C100">
        <f t="shared" si="6"/>
        <v>2573.8086141923677</v>
      </c>
      <c r="D100">
        <f t="shared" si="8"/>
        <v>4.6766936096248664</v>
      </c>
      <c r="E100">
        <f t="shared" si="9"/>
        <v>3.4105762500701666</v>
      </c>
    </row>
    <row r="101" spans="2:5" x14ac:dyDescent="0.3">
      <c r="B101">
        <f t="shared" si="7"/>
        <v>48000</v>
      </c>
      <c r="C101">
        <f t="shared" si="6"/>
        <v>2667.0931527302469</v>
      </c>
      <c r="D101">
        <f t="shared" si="8"/>
        <v>4.6812412373755876</v>
      </c>
      <c r="E101">
        <f t="shared" si="9"/>
        <v>3.4260381844226169</v>
      </c>
    </row>
    <row r="102" spans="2:5" x14ac:dyDescent="0.3">
      <c r="B102">
        <f t="shared" si="7"/>
        <v>48500</v>
      </c>
      <c r="C102">
        <f t="shared" ref="C102:C105" si="10">IF(B102&lt;Mc,B102/1000,(B102/1000)^3.4/(Mc/1000)^2.4)</f>
        <v>2762.7391919549095</v>
      </c>
      <c r="D102">
        <f t="shared" si="8"/>
        <v>4.685741738602264</v>
      </c>
      <c r="E102">
        <f t="shared" si="9"/>
        <v>3.441339888593316</v>
      </c>
    </row>
    <row r="103" spans="2:5" x14ac:dyDescent="0.3">
      <c r="B103">
        <f t="shared" si="7"/>
        <v>49000</v>
      </c>
      <c r="C103">
        <f t="shared" si="10"/>
        <v>2860.7812417673167</v>
      </c>
      <c r="D103">
        <f t="shared" si="8"/>
        <v>4.6901960800285138</v>
      </c>
      <c r="E103">
        <f t="shared" si="9"/>
        <v>3.4564846494425669</v>
      </c>
    </row>
    <row r="104" spans="2:5" x14ac:dyDescent="0.3">
      <c r="B104">
        <f t="shared" si="7"/>
        <v>49500</v>
      </c>
      <c r="C104">
        <f t="shared" si="10"/>
        <v>2961.2539546746416</v>
      </c>
      <c r="D104">
        <f t="shared" si="8"/>
        <v>4.6946051989335684</v>
      </c>
      <c r="E104">
        <f t="shared" si="9"/>
        <v>3.4714756537197546</v>
      </c>
    </row>
    <row r="105" spans="2:5" x14ac:dyDescent="0.3">
      <c r="B105">
        <f t="shared" si="7"/>
        <v>50000</v>
      </c>
      <c r="C105">
        <f t="shared" si="10"/>
        <v>3064.1921249153552</v>
      </c>
      <c r="D105">
        <f t="shared" si="8"/>
        <v>4.6989700043360187</v>
      </c>
      <c r="E105">
        <f t="shared" si="9"/>
        <v>3.4863159920880835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Polydispersity</vt:lpstr>
      <vt:lpstr>Critical</vt:lpstr>
      <vt:lpstr>a</vt:lpstr>
      <vt:lpstr>Extra_Peak</vt:lpstr>
      <vt:lpstr>Extra_Width</vt:lpstr>
      <vt:lpstr>Height</vt:lpstr>
      <vt:lpstr>M0</vt:lpstr>
      <vt:lpstr>Mc</vt:lpstr>
      <vt:lpstr>Minc</vt:lpstr>
      <vt:lpstr>Peak</vt:lpstr>
      <vt:lpstr>Tail</vt:lpstr>
      <vt:lpstr>Width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Steven Abbott</cp:lastModifiedBy>
  <dcterms:created xsi:type="dcterms:W3CDTF">2012-02-14T11:16:17Z</dcterms:created>
  <dcterms:modified xsi:type="dcterms:W3CDTF">2014-08-01T15:00:12Z</dcterms:modified>
</cp:coreProperties>
</file>